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F3F5746B-72B8-4119-8BBF-86770EE50803}" xr6:coauthVersionLast="36" xr6:coauthVersionMax="36" xr10:uidLastSave="{00000000-0000-0000-0000-000000000000}"/>
  <bookViews>
    <workbookView xWindow="0" yWindow="0" windowWidth="21570" windowHeight="7980" activeTab="3" xr2:uid="{00000000-000D-0000-FFFF-FFFF00000000}"/>
  </bookViews>
  <sheets>
    <sheet name="Opći dio" sheetId="3" r:id="rId1"/>
    <sheet name="Prihodi i rashodi -ekon. klf." sheetId="1" r:id="rId2"/>
    <sheet name="Prihodi i rashodi -izvori" sheetId="4" r:id="rId3"/>
    <sheet name="Prih i rash.-progr.,funk iz " sheetId="7" r:id="rId4"/>
    <sheet name="Rashodi-funkcijska" sheetId="8" r:id="rId5"/>
  </sheets>
  <definedNames>
    <definedName name="_xlnm._FilterDatabase" localSheetId="3" hidden="1">'Prih i rash.-progr.,funk iz '!$A$2:$E$351</definedName>
    <definedName name="_xlnm.Print_Titles" localSheetId="3">'Prih i rash.-progr.,funk iz '!$2:$2</definedName>
    <definedName name="_xlnm.Print_Area" localSheetId="1">'Prihodi i rashodi -ekon. klf.'!$A$1:$G$139</definedName>
  </definedNames>
  <calcPr calcId="191029"/>
</workbook>
</file>

<file path=xl/calcChain.xml><?xml version="1.0" encoding="utf-8"?>
<calcChain xmlns="http://schemas.openxmlformats.org/spreadsheetml/2006/main">
  <c r="D346" i="7" l="1"/>
  <c r="D278" i="7"/>
  <c r="D242" i="7"/>
  <c r="D225" i="7" s="1"/>
  <c r="D224" i="7" s="1"/>
  <c r="D226" i="7"/>
  <c r="D213" i="7"/>
  <c r="D190" i="7"/>
  <c r="D141" i="7"/>
  <c r="D131" i="7"/>
  <c r="D114" i="7" s="1"/>
  <c r="D120" i="7"/>
  <c r="D74" i="7"/>
  <c r="D66" i="7"/>
  <c r="D4" i="7"/>
  <c r="D53" i="7"/>
  <c r="D38" i="7"/>
  <c r="D29" i="7"/>
  <c r="D19" i="7"/>
  <c r="D12" i="7"/>
  <c r="D8" i="7"/>
  <c r="C278" i="7"/>
  <c r="B278" i="7"/>
  <c r="C242" i="7"/>
  <c r="C226" i="7"/>
  <c r="C225" i="7" s="1"/>
  <c r="C224" i="7" s="1"/>
  <c r="B226" i="7"/>
  <c r="B225" i="7" s="1"/>
  <c r="B224" i="7" s="1"/>
  <c r="C213" i="7"/>
  <c r="C203" i="7"/>
  <c r="C202" i="7" s="1"/>
  <c r="E205" i="7"/>
  <c r="E204" i="7"/>
  <c r="C208" i="7"/>
  <c r="C141" i="7"/>
  <c r="C131" i="7"/>
  <c r="B131" i="7"/>
  <c r="C125" i="7"/>
  <c r="B125" i="7"/>
  <c r="C120" i="7"/>
  <c r="B120" i="7"/>
  <c r="C117" i="7"/>
  <c r="C114" i="7" s="1"/>
  <c r="B117" i="7"/>
  <c r="B114" i="7" s="1"/>
  <c r="C98" i="7"/>
  <c r="B98" i="7"/>
  <c r="C90" i="7"/>
  <c r="C74" i="7" s="1"/>
  <c r="B90" i="7"/>
  <c r="C53" i="7"/>
  <c r="C4" i="7" s="1"/>
  <c r="B53" i="7"/>
  <c r="B4" i="7" s="1"/>
  <c r="C73" i="7" l="1"/>
  <c r="C64" i="7" s="1"/>
  <c r="C351" i="7" s="1"/>
  <c r="B74" i="7"/>
  <c r="B73" i="7" s="1"/>
  <c r="B64" i="7" s="1"/>
  <c r="B351" i="7" s="1"/>
  <c r="E213" i="7"/>
  <c r="D202" i="7"/>
  <c r="D64" i="7" s="1"/>
  <c r="C29" i="7" l="1"/>
  <c r="B29" i="7"/>
  <c r="C19" i="7"/>
  <c r="B19" i="7"/>
  <c r="C12" i="7"/>
  <c r="C8" i="7"/>
  <c r="C7" i="7" s="1"/>
  <c r="B12" i="7"/>
  <c r="B8" i="7"/>
  <c r="B7" i="7" s="1"/>
  <c r="E16" i="4" l="1"/>
  <c r="D34" i="4"/>
  <c r="C34" i="4"/>
  <c r="D16" i="4"/>
  <c r="C16" i="4"/>
  <c r="B34" i="4"/>
  <c r="B16" i="4"/>
  <c r="E113" i="1" l="1"/>
  <c r="E93" i="1"/>
  <c r="E84" i="1"/>
  <c r="E72" i="1"/>
  <c r="E65" i="1"/>
  <c r="E61" i="1"/>
  <c r="E60" i="1" s="1"/>
  <c r="E51" i="1"/>
  <c r="E31" i="1"/>
  <c r="E25" i="1"/>
  <c r="E13" i="1"/>
  <c r="E10" i="1"/>
  <c r="E6" i="1" s="1"/>
  <c r="E5" i="1" s="1"/>
  <c r="E47" i="1" s="1"/>
  <c r="D113" i="1"/>
  <c r="C113" i="1"/>
  <c r="D84" i="1"/>
  <c r="C84" i="1"/>
  <c r="D72" i="1"/>
  <c r="C72" i="1"/>
  <c r="D65" i="1"/>
  <c r="C65" i="1"/>
  <c r="C60" i="1" s="1"/>
  <c r="D61" i="1"/>
  <c r="D60" i="1" s="1"/>
  <c r="D49" i="1" s="1"/>
  <c r="C61" i="1"/>
  <c r="D50" i="1"/>
  <c r="C50" i="1"/>
  <c r="C49" i="1" s="1"/>
  <c r="D25" i="1"/>
  <c r="D13" i="1"/>
  <c r="D10" i="1"/>
  <c r="D6" i="1" s="1"/>
  <c r="D5" i="1" s="1"/>
  <c r="C13" i="1"/>
  <c r="C10" i="1"/>
  <c r="C6" i="1" s="1"/>
  <c r="C5" i="1" s="1"/>
  <c r="C47" i="1" s="1"/>
  <c r="B120" i="1" l="1"/>
  <c r="B117" i="1" s="1"/>
  <c r="B113" i="1" s="1"/>
  <c r="B103" i="1"/>
  <c r="B84" i="1"/>
  <c r="B72" i="1"/>
  <c r="B65" i="1"/>
  <c r="B61" i="1"/>
  <c r="B60" i="1" s="1"/>
  <c r="B49" i="1" s="1"/>
  <c r="B51" i="1"/>
  <c r="B50" i="1"/>
  <c r="B31" i="1"/>
  <c r="B25" i="1"/>
  <c r="B13" i="1"/>
  <c r="B6" i="1" s="1"/>
  <c r="B10" i="1"/>
  <c r="B139" i="1" l="1"/>
  <c r="B5" i="1"/>
  <c r="B47" i="1" s="1"/>
  <c r="E22" i="3"/>
  <c r="E23" i="3" s="1"/>
  <c r="E19" i="3"/>
  <c r="D22" i="3" l="1"/>
  <c r="D19" i="3"/>
  <c r="B19" i="3"/>
  <c r="B23" i="3" s="1"/>
  <c r="B22" i="3"/>
  <c r="E6" i="8" l="1"/>
  <c r="F6" i="8"/>
  <c r="E7" i="8"/>
  <c r="F7" i="8"/>
  <c r="E8" i="8"/>
  <c r="F8" i="8"/>
  <c r="E5" i="7" l="1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3" i="7"/>
  <c r="E194" i="7"/>
  <c r="E195" i="7"/>
  <c r="E196" i="7"/>
  <c r="E197" i="7"/>
  <c r="E198" i="7"/>
  <c r="E199" i="7"/>
  <c r="E200" i="7"/>
  <c r="E201" i="7"/>
  <c r="E202" i="7"/>
  <c r="E203" i="7"/>
  <c r="E206" i="7"/>
  <c r="E207" i="7"/>
  <c r="E224" i="7"/>
  <c r="E225" i="7"/>
  <c r="E226" i="7"/>
  <c r="E227" i="7"/>
  <c r="E228" i="7"/>
  <c r="E229" i="7"/>
  <c r="E230" i="7"/>
  <c r="E231" i="7"/>
  <c r="E232" i="7"/>
  <c r="E233" i="7"/>
  <c r="E234" i="7"/>
  <c r="E235" i="7"/>
  <c r="E236" i="7"/>
  <c r="E237" i="7"/>
  <c r="E238" i="7"/>
  <c r="E239" i="7"/>
  <c r="E240" i="7"/>
  <c r="E241" i="7"/>
  <c r="E242" i="7"/>
  <c r="E243" i="7"/>
  <c r="E244" i="7"/>
  <c r="E245" i="7"/>
  <c r="E246" i="7"/>
  <c r="E247" i="7"/>
  <c r="E248" i="7"/>
  <c r="E249" i="7"/>
  <c r="E250" i="7"/>
  <c r="E251" i="7"/>
  <c r="E252" i="7"/>
  <c r="E253" i="7"/>
  <c r="E254" i="7"/>
  <c r="E255" i="7"/>
  <c r="E256" i="7"/>
  <c r="E257" i="7"/>
  <c r="E258" i="7"/>
  <c r="E259" i="7"/>
  <c r="E260" i="7"/>
  <c r="E261" i="7"/>
  <c r="E262" i="7"/>
  <c r="E263" i="7"/>
  <c r="E264" i="7"/>
  <c r="E265" i="7"/>
  <c r="E266" i="7"/>
  <c r="E267" i="7"/>
  <c r="E268" i="7"/>
  <c r="E269" i="7"/>
  <c r="E270" i="7"/>
  <c r="E271" i="7"/>
  <c r="E272" i="7"/>
  <c r="E273" i="7"/>
  <c r="E274" i="7"/>
  <c r="E275" i="7"/>
  <c r="E276" i="7"/>
  <c r="E277" i="7"/>
  <c r="E278" i="7"/>
  <c r="E279" i="7"/>
  <c r="E280" i="7"/>
  <c r="E281" i="7"/>
  <c r="E282" i="7"/>
  <c r="E283" i="7"/>
  <c r="E284" i="7"/>
  <c r="E285" i="7"/>
  <c r="E286" i="7"/>
  <c r="E287" i="7"/>
  <c r="E288" i="7"/>
  <c r="E289" i="7"/>
  <c r="E290" i="7"/>
  <c r="E291" i="7"/>
  <c r="E292" i="7"/>
  <c r="E293" i="7"/>
  <c r="E294" i="7"/>
  <c r="E295" i="7"/>
  <c r="E296" i="7"/>
  <c r="E297" i="7"/>
  <c r="E298" i="7"/>
  <c r="E299" i="7"/>
  <c r="E300" i="7"/>
  <c r="E301" i="7"/>
  <c r="E302" i="7"/>
  <c r="E303" i="7"/>
  <c r="E304" i="7"/>
  <c r="E305" i="7"/>
  <c r="E306" i="7"/>
  <c r="E307" i="7"/>
  <c r="E308" i="7"/>
  <c r="E309" i="7"/>
  <c r="E310" i="7"/>
  <c r="E311" i="7"/>
  <c r="E312" i="7"/>
  <c r="E313" i="7"/>
  <c r="E314" i="7"/>
  <c r="E315" i="7"/>
  <c r="E316" i="7"/>
  <c r="E317" i="7"/>
  <c r="E318" i="7"/>
  <c r="E319" i="7"/>
  <c r="E320" i="7"/>
  <c r="E321" i="7"/>
  <c r="E322" i="7"/>
  <c r="E323" i="7"/>
  <c r="E324" i="7"/>
  <c r="E325" i="7"/>
  <c r="E326" i="7"/>
  <c r="E327" i="7"/>
  <c r="E328" i="7"/>
  <c r="E329" i="7"/>
  <c r="E330" i="7"/>
  <c r="E331" i="7"/>
  <c r="E332" i="7"/>
  <c r="E333" i="7"/>
  <c r="E334" i="7"/>
  <c r="E335" i="7"/>
  <c r="E336" i="7"/>
  <c r="E337" i="7"/>
  <c r="E338" i="7"/>
  <c r="E339" i="7"/>
  <c r="E340" i="7"/>
  <c r="E341" i="7"/>
  <c r="E342" i="7"/>
  <c r="E343" i="7"/>
  <c r="E344" i="7"/>
  <c r="E345" i="7"/>
  <c r="E346" i="7"/>
  <c r="E347" i="7"/>
  <c r="E348" i="7"/>
  <c r="E349" i="7"/>
  <c r="E351" i="7"/>
  <c r="E4" i="7"/>
  <c r="G22" i="4" l="1"/>
  <c r="G23" i="4"/>
  <c r="G24" i="4"/>
  <c r="G25" i="4"/>
  <c r="G26" i="4"/>
  <c r="G27" i="4"/>
  <c r="G28" i="4"/>
  <c r="G29" i="4"/>
  <c r="G30" i="4"/>
  <c r="G31" i="4"/>
  <c r="G32" i="4"/>
  <c r="G33" i="4"/>
  <c r="G34" i="4"/>
  <c r="G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21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3" i="4"/>
  <c r="G4" i="4"/>
  <c r="G5" i="4"/>
  <c r="G6" i="4"/>
  <c r="G7" i="4"/>
  <c r="G8" i="4"/>
  <c r="G9" i="4"/>
  <c r="G10" i="4"/>
  <c r="G11" i="4"/>
  <c r="G12" i="4"/>
  <c r="G13" i="4"/>
  <c r="G14" i="4"/>
  <c r="G15" i="4"/>
  <c r="G3" i="4"/>
  <c r="G16" i="4" l="1"/>
  <c r="D47" i="1" l="1"/>
  <c r="G7" i="1"/>
  <c r="G8" i="1"/>
  <c r="G9" i="1"/>
  <c r="G11" i="1"/>
  <c r="G12" i="1"/>
  <c r="G14" i="1"/>
  <c r="G15" i="1"/>
  <c r="G16" i="1"/>
  <c r="G17" i="1"/>
  <c r="G18" i="1"/>
  <c r="G19" i="1"/>
  <c r="G20" i="1"/>
  <c r="G21" i="1"/>
  <c r="G22" i="1"/>
  <c r="G23" i="1"/>
  <c r="G24" i="1"/>
  <c r="G26" i="1"/>
  <c r="G27" i="1"/>
  <c r="G28" i="1"/>
  <c r="G29" i="1"/>
  <c r="G30" i="1"/>
  <c r="G32" i="1"/>
  <c r="G33" i="1"/>
  <c r="G35" i="1"/>
  <c r="G36" i="1"/>
  <c r="G37" i="1"/>
  <c r="G38" i="1"/>
  <c r="G39" i="1"/>
  <c r="G40" i="1"/>
  <c r="G41" i="1"/>
  <c r="G42" i="1"/>
  <c r="G43" i="1"/>
  <c r="G44" i="1"/>
  <c r="G45" i="1"/>
  <c r="G46" i="1"/>
  <c r="G48" i="1"/>
  <c r="G52" i="1"/>
  <c r="G53" i="1"/>
  <c r="G54" i="1"/>
  <c r="G55" i="1"/>
  <c r="G56" i="1"/>
  <c r="G57" i="1"/>
  <c r="G58" i="1"/>
  <c r="G59" i="1"/>
  <c r="G62" i="1"/>
  <c r="G63" i="1"/>
  <c r="G64" i="1"/>
  <c r="G66" i="1"/>
  <c r="G67" i="1"/>
  <c r="G68" i="1"/>
  <c r="G69" i="1"/>
  <c r="G70" i="1"/>
  <c r="G71" i="1"/>
  <c r="G73" i="1"/>
  <c r="G74" i="1"/>
  <c r="G75" i="1"/>
  <c r="G76" i="1"/>
  <c r="G77" i="1"/>
  <c r="G78" i="1"/>
  <c r="G79" i="1"/>
  <c r="G80" i="1"/>
  <c r="G81" i="1"/>
  <c r="G82" i="1"/>
  <c r="G83" i="1"/>
  <c r="G85" i="1"/>
  <c r="G86" i="1"/>
  <c r="G87" i="1"/>
  <c r="G88" i="1"/>
  <c r="G89" i="1"/>
  <c r="G90" i="1"/>
  <c r="G91" i="1"/>
  <c r="G92" i="1"/>
  <c r="G93" i="1"/>
  <c r="G95" i="1"/>
  <c r="G96" i="1"/>
  <c r="G97" i="1"/>
  <c r="G98" i="1"/>
  <c r="G99" i="1"/>
  <c r="G100" i="1"/>
  <c r="G101" i="1"/>
  <c r="G102" i="1"/>
  <c r="G104" i="1"/>
  <c r="G105" i="1"/>
  <c r="G106" i="1"/>
  <c r="G107" i="1"/>
  <c r="G108" i="1"/>
  <c r="G109" i="1"/>
  <c r="G110" i="1"/>
  <c r="G111" i="1"/>
  <c r="G112" i="1"/>
  <c r="G114" i="1"/>
  <c r="G115" i="1"/>
  <c r="G116" i="1"/>
  <c r="G118" i="1"/>
  <c r="G119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F7" i="1" l="1"/>
  <c r="F8" i="1"/>
  <c r="F9" i="1"/>
  <c r="F11" i="1"/>
  <c r="F12" i="1"/>
  <c r="F14" i="1"/>
  <c r="F15" i="1"/>
  <c r="F16" i="1"/>
  <c r="F17" i="1"/>
  <c r="F18" i="1"/>
  <c r="F19" i="1"/>
  <c r="F20" i="1"/>
  <c r="F21" i="1"/>
  <c r="F22" i="1"/>
  <c r="F23" i="1"/>
  <c r="F24" i="1"/>
  <c r="F26" i="1"/>
  <c r="F27" i="1"/>
  <c r="F28" i="1"/>
  <c r="F29" i="1"/>
  <c r="F30" i="1"/>
  <c r="F32" i="1"/>
  <c r="F33" i="1"/>
  <c r="F35" i="1"/>
  <c r="F36" i="1"/>
  <c r="F37" i="1"/>
  <c r="F38" i="1"/>
  <c r="F39" i="1"/>
  <c r="F40" i="1"/>
  <c r="F41" i="1"/>
  <c r="F42" i="1"/>
  <c r="F43" i="1"/>
  <c r="F44" i="1"/>
  <c r="F45" i="1"/>
  <c r="F46" i="1"/>
  <c r="F48" i="1"/>
  <c r="F52" i="1"/>
  <c r="F53" i="1"/>
  <c r="F54" i="1"/>
  <c r="F55" i="1"/>
  <c r="F56" i="1"/>
  <c r="F57" i="1"/>
  <c r="F58" i="1"/>
  <c r="F59" i="1"/>
  <c r="F62" i="1"/>
  <c r="F63" i="1"/>
  <c r="F64" i="1"/>
  <c r="F66" i="1"/>
  <c r="F67" i="1"/>
  <c r="F68" i="1"/>
  <c r="F69" i="1"/>
  <c r="F70" i="1"/>
  <c r="F71" i="1"/>
  <c r="F73" i="1"/>
  <c r="F74" i="1"/>
  <c r="F75" i="1"/>
  <c r="F76" i="1"/>
  <c r="F77" i="1"/>
  <c r="F78" i="1"/>
  <c r="F79" i="1"/>
  <c r="F80" i="1"/>
  <c r="F81" i="1"/>
  <c r="F82" i="1"/>
  <c r="F83" i="1"/>
  <c r="F85" i="1"/>
  <c r="F86" i="1"/>
  <c r="F87" i="1"/>
  <c r="F88" i="1"/>
  <c r="F89" i="1"/>
  <c r="F90" i="1"/>
  <c r="F91" i="1"/>
  <c r="F92" i="1"/>
  <c r="F93" i="1"/>
  <c r="F95" i="1"/>
  <c r="F96" i="1"/>
  <c r="F97" i="1"/>
  <c r="F98" i="1"/>
  <c r="F99" i="1"/>
  <c r="F100" i="1"/>
  <c r="F101" i="1"/>
  <c r="F102" i="1"/>
  <c r="F104" i="1"/>
  <c r="F105" i="1"/>
  <c r="F106" i="1"/>
  <c r="F107" i="1"/>
  <c r="F108" i="1"/>
  <c r="F109" i="1"/>
  <c r="F110" i="1"/>
  <c r="F111" i="1"/>
  <c r="F112" i="1"/>
  <c r="F114" i="1"/>
  <c r="F115" i="1"/>
  <c r="F116" i="1"/>
  <c r="F118" i="1"/>
  <c r="F119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G25" i="1" l="1"/>
  <c r="G6" i="1" l="1"/>
  <c r="G72" i="1"/>
  <c r="G51" i="1"/>
  <c r="G84" i="1"/>
  <c r="G10" i="1"/>
  <c r="G31" i="1"/>
  <c r="G61" i="1"/>
  <c r="G103" i="1"/>
  <c r="G120" i="1"/>
  <c r="G13" i="1"/>
  <c r="G65" i="1"/>
  <c r="F51" i="1"/>
  <c r="F25" i="1"/>
  <c r="F120" i="1"/>
  <c r="F103" i="1"/>
  <c r="G117" i="1" l="1"/>
  <c r="G5" i="1"/>
  <c r="G47" i="1"/>
  <c r="G50" i="1"/>
  <c r="F50" i="1"/>
  <c r="G60" i="1"/>
  <c r="F84" i="1"/>
  <c r="F72" i="1"/>
  <c r="F65" i="1"/>
  <c r="F61" i="1" l="1"/>
  <c r="G49" i="1"/>
  <c r="E139" i="1"/>
  <c r="G113" i="1"/>
  <c r="F113" i="1"/>
  <c r="F117" i="1"/>
  <c r="F31" i="1"/>
  <c r="F13" i="1"/>
  <c r="F60" i="1" l="1"/>
  <c r="G139" i="1"/>
  <c r="F139" i="1" l="1"/>
  <c r="F49" i="1"/>
  <c r="F10" i="1"/>
  <c r="C19" i="3"/>
  <c r="C22" i="3"/>
  <c r="F6" i="1" l="1"/>
  <c r="F5" i="1" l="1"/>
  <c r="F47" i="1"/>
  <c r="C23" i="3"/>
  <c r="G18" i="3" l="1"/>
  <c r="G36" i="3"/>
  <c r="F36" i="3"/>
  <c r="G21" i="3"/>
  <c r="G20" i="3"/>
  <c r="G19" i="3"/>
  <c r="G17" i="3"/>
  <c r="G16" i="3"/>
  <c r="F21" i="3"/>
  <c r="F20" i="3"/>
  <c r="F19" i="3"/>
  <c r="F18" i="3" l="1"/>
  <c r="G40" i="3" l="1"/>
  <c r="F40" i="3"/>
  <c r="F16" i="3" l="1"/>
</calcChain>
</file>

<file path=xl/sharedStrings.xml><?xml version="1.0" encoding="utf-8"?>
<sst xmlns="http://schemas.openxmlformats.org/spreadsheetml/2006/main" count="593" uniqueCount="341">
  <si>
    <t>Oznaka</t>
  </si>
  <si>
    <t>Indeks 4./1. (5.)</t>
  </si>
  <si>
    <t>Indeks 4./3. (6.)</t>
  </si>
  <si>
    <t>A. RAČUN PRIHODA I RASHODA</t>
  </si>
  <si>
    <t>6 Prihodi poslovanja</t>
  </si>
  <si>
    <t>63 Pomoći iz inozemstva i od subjekata unutar općeg proračuna</t>
  </si>
  <si>
    <t>634 Pomoći od izvanproračunskih korisnika</t>
  </si>
  <si>
    <t>6341 Tekuće pomoći od izvanproračunskih korisnika</t>
  </si>
  <si>
    <t>636 Pomoći proračunskim korisnicima iz proračuna koji im nije nadležan</t>
  </si>
  <si>
    <t>6361 Tekuće pomoći proračunskim korisnicima iz proračuna koji im nije nadležan</t>
  </si>
  <si>
    <t>6362 Kapitalne pomoći proračunskim korisnicima iz proračuna koji im nije nadležan</t>
  </si>
  <si>
    <t>65 Prihodi od upravnih i administrativnih pristojbi, pristojbi po posebnim propisima i naknada</t>
  </si>
  <si>
    <t>652 Prihodi po posebnim propisima</t>
  </si>
  <si>
    <t>6526 Ostali nespomenuti prihodi</t>
  </si>
  <si>
    <t>66 Prihodi od prodaje proizvoda i robe te pruženih usluga i prihodi od donacija te povrati po protestiranim jamstvima</t>
  </si>
  <si>
    <t>661 Prihodi od prodaje proizvoda i robe te pruženih usluga</t>
  </si>
  <si>
    <t>6615 Prihodi od pruženih usluga</t>
  </si>
  <si>
    <t>7 Prihodi od prodaje nefinancijske imovine</t>
  </si>
  <si>
    <t>3 Rashodi poslovanja</t>
  </si>
  <si>
    <t>31 Rashodi za zaposlene</t>
  </si>
  <si>
    <t>311 Plaće (Bruto)</t>
  </si>
  <si>
    <t>312 Ostali rashodi za zaposlene</t>
  </si>
  <si>
    <t>313 Doprinosi na plaće</t>
  </si>
  <si>
    <t>32 Materijalni rashodi</t>
  </si>
  <si>
    <t>321 Naknade troškova zaposlenima</t>
  </si>
  <si>
    <t>322 Rashodi za materijal i energiju</t>
  </si>
  <si>
    <t>323 Rashodi za usluge</t>
  </si>
  <si>
    <t>329 Ostali nespomenuti rashodi poslovanja</t>
  </si>
  <si>
    <t>4 Rashodi za nabavu nefinancijske imovine</t>
  </si>
  <si>
    <t>42 Rashodi za nabavu proizvedene dugotrajne imovine</t>
  </si>
  <si>
    <t>422 Postrojenja i oprema</t>
  </si>
  <si>
    <t>424 Knjige, umjetnička djela i ostale izložbene vrijednosti</t>
  </si>
  <si>
    <t>SVEUKUPNO RASHODI</t>
  </si>
  <si>
    <t>67 Prihodi iz nadležnog proračuna i od HZZO-a temeljem ugovornih obveza</t>
  </si>
  <si>
    <t>6711 Prihodi iz nadležnog proračuna za financiranje rashoda poslovanja</t>
  </si>
  <si>
    <t>671 Prihodi iz nadležnog proračuna za financiranje redovne djelatnosti proračunskih korisnika</t>
  </si>
  <si>
    <t>6712 Prihodi iz nadležnog proračuna za nabavu nefinancijske imovine</t>
  </si>
  <si>
    <t>Razlika - višak/manjak</t>
  </si>
  <si>
    <t xml:space="preserve"> PRIHODI UKUPNO</t>
  </si>
  <si>
    <t>RASHODI UKUPNO</t>
  </si>
  <si>
    <t>B. RAČUN FINANCIRANJA</t>
  </si>
  <si>
    <t>8 Primici od financijske imovine i zaduživanja</t>
  </si>
  <si>
    <t>5  Izdaci za financijsku imovinu i otplate zajmova</t>
  </si>
  <si>
    <t>Neto zaduživanje/financiranje</t>
  </si>
  <si>
    <t>C. RASPOLOŽIVA SREDSTVA IZ PRETHODNE GODINE</t>
  </si>
  <si>
    <t>Višak/manjak iz prethodnih godina</t>
  </si>
  <si>
    <t xml:space="preserve">I. OPĆI DIO  </t>
  </si>
  <si>
    <t>3235-Zakupnine i najamnine</t>
  </si>
  <si>
    <t>Izvor: 31 Vlastiti prihodi - proračunski korisnici</t>
  </si>
  <si>
    <t>Izvor: 110 Opći prihodi i primitci</t>
  </si>
  <si>
    <t>Izvor: 41 Prihodi za posebne namjene - proračunski korisnici</t>
  </si>
  <si>
    <t>Izvor: 42 Višak/manjak prihoda korisnici</t>
  </si>
  <si>
    <t>Izvor: 45-F.P. I dod.udio u por.na dohodak</t>
  </si>
  <si>
    <t>Izvor: 51 Pomoći iz državnog proračuna</t>
  </si>
  <si>
    <t>Izvor: 54 Pomoći iz inozemstva</t>
  </si>
  <si>
    <t>Izvor: 61 Donacije - proračunski korisnici</t>
  </si>
  <si>
    <t>SVEUKUPNO PRIHODI:</t>
  </si>
  <si>
    <t xml:space="preserve">PRIHODI I RASHODI </t>
  </si>
  <si>
    <t>OPĆI DIO</t>
  </si>
  <si>
    <t xml:space="preserve">Indeks 5/2. </t>
  </si>
  <si>
    <t>Indeks 5./4.</t>
  </si>
  <si>
    <t>638 Pom.i iz DP tem.prijena EU sred</t>
  </si>
  <si>
    <t>663-Donacije od pravnih i fiz.osoba</t>
  </si>
  <si>
    <t>6631-Tekuće donacije</t>
  </si>
  <si>
    <t>6381-Pomoći temeljem prijenosa EU sred.</t>
  </si>
  <si>
    <t>9 VLASTITI IZVORI</t>
  </si>
  <si>
    <t>922 VIŠAK PRIHODA</t>
  </si>
  <si>
    <t>SVEUKUPNO PRIHODI+VIŠAK PRIHODA</t>
  </si>
  <si>
    <t>9-Preneseni višak predh.god.</t>
  </si>
  <si>
    <t>SVEUKUPNO RASHODI:</t>
  </si>
  <si>
    <t>631 Tekuće pomoći od inozemnih vlada</t>
  </si>
  <si>
    <t>639 Prijenosi između proračunskih korisnika istog proračuna</t>
  </si>
  <si>
    <t>6391 Tekući prijenosi između proračunskih korisnika istog proračuna</t>
  </si>
  <si>
    <t>6393 Tekući prijenosi između proračunskih korisnika istog proračuna temeljem prijenosa  EU sredstava</t>
  </si>
  <si>
    <t>683 Ostali prihodi</t>
  </si>
  <si>
    <t>68 Ostali prihodi</t>
  </si>
  <si>
    <t>Izvor: 11 Opći prihodi i primitci</t>
  </si>
  <si>
    <t>Izvor:19 Predfinanciranje iz ŽP</t>
  </si>
  <si>
    <t>Izvor: 53 Proračun JLS</t>
  </si>
  <si>
    <t>381 Tekuće donacije</t>
  </si>
  <si>
    <t>Izvor: 12 Višak/Manjak ZŽ</t>
  </si>
  <si>
    <t>Brojčana oznaka i naziv računa prihoda i rashoda</t>
  </si>
  <si>
    <t>34-Financijski rashodi</t>
  </si>
  <si>
    <t>343 Ostali financijski rashodi</t>
  </si>
  <si>
    <t xml:space="preserve">        Na temelju Zakona o proračunu ("Narodne novine“ broj 87/08, 136/12 i 15/15, 144/21),i Pravilnika o polugodišnjem i godišnjem izvještaju o izvršenju proračuna ("Narodne novine" 24/13, 102/17 i 1/20) MEDICINSKA ŠKOLA ANTE KUZMANIĆA ZADAR podnosi školskom odboru:</t>
  </si>
  <si>
    <t>6382-Kapitalne pomoći iz državnog proračuna temeljom prijenosa EU sredstava</t>
  </si>
  <si>
    <t>72 Prihodi od prodaje proizvedene dugotrajne imovine</t>
  </si>
  <si>
    <t>721 Prihodi od prodaje građevinskih objekata</t>
  </si>
  <si>
    <t>7211 Stambeni objekti</t>
  </si>
  <si>
    <t>84 Primici od zaduživanja</t>
  </si>
  <si>
    <t>844 Primljeni krediti i zajmovi od kreditnih institucija izvan javnog sektora</t>
  </si>
  <si>
    <t>84431 Primljeni krediti od tuzemnih kreditnih institucija izvan javnog sektora - dugoročni</t>
  </si>
  <si>
    <t>3111 Plaće za redovan rad</t>
  </si>
  <si>
    <t>3112 Plaća u naravi</t>
  </si>
  <si>
    <t>3113 Plaće po sudskim presudama</t>
  </si>
  <si>
    <t>3114 Plaće za posebne uvjete rada</t>
  </si>
  <si>
    <t>3121 Ostali rashodi za zaposlene</t>
  </si>
  <si>
    <t>3132 Doprinosi za obvezno zdravstveno osiguranje</t>
  </si>
  <si>
    <t>3211 Službena putovanja</t>
  </si>
  <si>
    <t>3212 Naknade za prijevoz, za rad na terenu i odvojeni život</t>
  </si>
  <si>
    <t>3213 Stručno usavršavanje zaposlenika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</si>
  <si>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</si>
  <si>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</si>
  <si>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</si>
  <si>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</si>
  <si>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</si>
  <si>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3227 Službena, radna i zaštitna odjeća i obuća</t>
  </si>
  <si>
    <t>3231 Usluge telefona, pošte i prijevoza</t>
  </si>
  <si>
    <t>3232 Usluge tekućeg i investicijskog održavanja</t>
  </si>
  <si>
    <t>3233 Usluge promidžbe i informiranja</t>
  </si>
  <si>
    <t>3234 Komunalne usluge</t>
  </si>
  <si>
    <t>3236 Zdravstvene i veterinarske usluge</t>
  </si>
  <si>
    <t>3237 Intelektualne i osobne usluge</t>
  </si>
  <si>
    <t>3238 Računalne usluge</t>
  </si>
  <si>
    <t>3239 Ostale usluge</t>
  </si>
  <si>
    <t>324 Naknade troškova osobama izvan radnog odnosa</t>
  </si>
  <si>
    <t>3241 Naknade troškova osobama izvan radnog odonosa</t>
  </si>
  <si>
    <t>3291 Naknade za rad predstavničkih i izvršnih tijela, povjerenstava i slično</t>
  </si>
  <si>
    <t>3292 Premije osiguranja</t>
  </si>
  <si>
    <t>3293 Reprezentacija</t>
  </si>
  <si>
    <t>3294 Članarine i norme</t>
  </si>
  <si>
    <t>3295 Pristojbe i naknade</t>
  </si>
  <si>
    <t>3296 Troškovi sudskih postupaka</t>
  </si>
  <si>
    <t>3299 Ostali nespomenuti rashodi poslovanja</t>
  </si>
  <si>
    <t xml:space="preserve">342 Kamate za primljene kredite i zajmove </t>
  </si>
  <si>
    <t xml:space="preserve">3425 Kamate za odobrene a nerealizirane kredite i zajmove </t>
  </si>
  <si>
    <t>3431 Bankarske usluge i usluge platnog prometa</t>
  </si>
  <si>
    <t>3433 Zatezne kamate</t>
  </si>
  <si>
    <t>35 Subvencije</t>
  </si>
  <si>
    <t>353 Subvencije trgovačkim društvima, zadrugama, polj. I obrtnicima iz EU sredstva</t>
  </si>
  <si>
    <t>3531 Subvencije trgovačkim društvima, zadrugama, polj., i obrtnicima iz EU sredstava</t>
  </si>
  <si>
    <t>36 Pomoći dane u inozemstvo i unutar općeg proračuna</t>
  </si>
  <si>
    <t>368 Pomoći temeljem prijenosa EU sredstava</t>
  </si>
  <si>
    <t>3681 Tekuće pomoći temeljem prijenosa EU sredstava</t>
  </si>
  <si>
    <t>3682 Kapitalne pomoći temeljem prijenosa EU sredstava</t>
  </si>
  <si>
    <t>37 Naknade građanima i kućanstvima na temelju osiguranja i druge naknade</t>
  </si>
  <si>
    <t>372 Ostale naknade građanima i kućanstvima iz proračuna</t>
  </si>
  <si>
    <t>3721 Naknade građanima i kućanstvima u novcu</t>
  </si>
  <si>
    <t>3722 Ostale naknade iz proračuna u naravi</t>
  </si>
  <si>
    <t>38 Ostali rashodi</t>
  </si>
  <si>
    <t>3812 Tekuće donacije u naravi</t>
  </si>
  <si>
    <t>41 Rashodi za nabavu nem.imovine</t>
  </si>
  <si>
    <t xml:space="preserve">412 Nematerijalna imovina </t>
  </si>
  <si>
    <t>4123 Licence</t>
  </si>
  <si>
    <t>421 Građevinski objekti</t>
  </si>
  <si>
    <t>4212 Poslovni objekti</t>
  </si>
  <si>
    <t>4221 Uredska oprema i namještaj</t>
  </si>
  <si>
    <t>4222 Komunikacijska oprema</t>
  </si>
  <si>
    <t>4223 Oprema za održavanje i zaštitu</t>
  </si>
  <si>
    <t>4224 Medicinska i laboratorijska oprema</t>
  </si>
  <si>
    <t>4225 Instrumenti,uređaji i strojevi</t>
  </si>
  <si>
    <t>4227 Uređaji, strojevi i oprema za ostale namjene</t>
  </si>
  <si>
    <t>423 Prijevozna sredstva</t>
  </si>
  <si>
    <t>4231 Prijevozan sredstva u cestovnom prometu</t>
  </si>
  <si>
    <t>4241 Knjige</t>
  </si>
  <si>
    <t>426 Nematerijalna proizvedena imovina</t>
  </si>
  <si>
    <t>4264 Ostala nematerijalna imovina</t>
  </si>
  <si>
    <t>45 Rashodi za ulaganja u nefinancijsku imovinu</t>
  </si>
  <si>
    <t>451 Dodatna ulaganja na građevinskim objektima</t>
  </si>
  <si>
    <t>4511  Dodatna ulaganja na građevinskim objektima</t>
  </si>
  <si>
    <t>64 Prihodi od imovine</t>
  </si>
  <si>
    <t>641 Prihodi od financijske imovine</t>
  </si>
  <si>
    <t>6414 Prihodi od zateznih kamata</t>
  </si>
  <si>
    <t>Ostvarenje 2023. god. (1)</t>
  </si>
  <si>
    <t>Izvor: 61 Tekuće donacije-prorač.korisn.</t>
  </si>
  <si>
    <t>Izvor: 71 Prihodi od prodaje nefin.imovine</t>
  </si>
  <si>
    <t>Izvor: 81 Primici od fin.imovine i zaduživ.</t>
  </si>
  <si>
    <t>Izvor: 81 Primici od fin.imovine o zaduživ.</t>
  </si>
  <si>
    <t>SVEUKUPNO :</t>
  </si>
  <si>
    <t>3299-Ostali nespomenuti rash.poslovanja</t>
  </si>
  <si>
    <t>329-Ostali nespom.rashodi</t>
  </si>
  <si>
    <t>Izvor financiranja: 540 Pomoći iz inozemstva</t>
  </si>
  <si>
    <t>4227-Oprema</t>
  </si>
  <si>
    <t>422-Oprema</t>
  </si>
  <si>
    <t>Izvor financiranja 19-Predfinanciranje iz ZŽ</t>
  </si>
  <si>
    <t>4231-Ostala prijevozna sredstva u cestovnom prometu</t>
  </si>
  <si>
    <t>3681-Tekuće pomoći temeljem prijenosa EU sredstava</t>
  </si>
  <si>
    <t>368-Pomoći temeljem prijenosa EU sredstava</t>
  </si>
  <si>
    <t>3531-Subvencije trgovačkim društvima, zadrugama, polj., i obrtnicima iz EU sredstava</t>
  </si>
  <si>
    <t>353-Subvencije trgovačkim društvima, zadrugama, polj. I obrtnicima iz EU sredstva</t>
  </si>
  <si>
    <t>3293-Reprezentacija</t>
  </si>
  <si>
    <t>329-Ostali nespomenuti rashodi poslovanja</t>
  </si>
  <si>
    <t>3239-Ostale usluge</t>
  </si>
  <si>
    <t>3237-Intelektualne i osobne usluge</t>
  </si>
  <si>
    <t>3234-Komunalne usluge</t>
  </si>
  <si>
    <t>3233-Usluge promidžbe i informiranja</t>
  </si>
  <si>
    <t>3231-Usluge telefona,pošte i prijevoza</t>
  </si>
  <si>
    <t>323-Rashodi za usluge</t>
  </si>
  <si>
    <t>3223-Energija</t>
  </si>
  <si>
    <t>3221-Uredski materijal i ostali materijalni rashodi</t>
  </si>
  <si>
    <t>322-Rashodi za materijal i energiju</t>
  </si>
  <si>
    <t>3213-Stručno usavršavanje zaposlenika</t>
  </si>
  <si>
    <t>3211-Službena putovanja</t>
  </si>
  <si>
    <t>321-Naknade troškova zaposlenima</t>
  </si>
  <si>
    <t>Izvor financiranja: 51 Državni proračun</t>
  </si>
  <si>
    <t>Izvor financiranja: 420 Višak/manjak prihoda korisnici</t>
  </si>
  <si>
    <t>Projekt:T4302-99 Projekt Medicinska+ SS Medicinska</t>
  </si>
  <si>
    <t>4511-Dodatna ulaganja na građevinskim objektima</t>
  </si>
  <si>
    <t>451-Rashodi za dodatna ulaganja na nefinancijskoj imovini</t>
  </si>
  <si>
    <t>4212-Poslovni objekti</t>
  </si>
  <si>
    <t>421-Građevinski objekt</t>
  </si>
  <si>
    <t>4227-Uređaji,strojevi i oprema za ostale namjene</t>
  </si>
  <si>
    <t>422-Postrojenja i opreme</t>
  </si>
  <si>
    <t>3682-Kapitalne pomoći temeljem prijenosa EU sredstava</t>
  </si>
  <si>
    <t>3132-Doprinosi za OZO</t>
  </si>
  <si>
    <t>313-Doprinosi na plaće</t>
  </si>
  <si>
    <t>3121-Ostali rashodi za zaposlene</t>
  </si>
  <si>
    <t>312-Ostali rashodi za zaposlene</t>
  </si>
  <si>
    <t>3111-Plaće za redovan rad</t>
  </si>
  <si>
    <t>311-Plaće za zaposlene</t>
  </si>
  <si>
    <t>Izvor financiranja: 110 Opći prihodi i primici</t>
  </si>
  <si>
    <t>K302-80 Projekt Uspostava Regionalnog centra kompetentnosti</t>
  </si>
  <si>
    <t>Program: 4302 PROJEKTI EU</t>
  </si>
  <si>
    <t>3812-Materijal za hig. Potrebe i njegu</t>
  </si>
  <si>
    <t>381-Tekuće donacije</t>
  </si>
  <si>
    <t>A2205-37 Zalihe menstrualnih i higijenskih potrepština</t>
  </si>
  <si>
    <t>Izvor financiranja: 11 -Opći prihodi i primitci</t>
  </si>
  <si>
    <t>A2205-34 Projekt e-škole</t>
  </si>
  <si>
    <t>3299-Ostali nespom.rashodi poslovanja</t>
  </si>
  <si>
    <t>3291-Naknada članovima povjerenstva</t>
  </si>
  <si>
    <t>329-OSTALI NESPOM.RASHODI</t>
  </si>
  <si>
    <t>A2205-22 Natjecanja i smotre u SŠ</t>
  </si>
  <si>
    <t>4221-Uredska oprema i namještaj</t>
  </si>
  <si>
    <t>Izvor financiranja: 710 Prihodi od prodaje nefinanc.imovine</t>
  </si>
  <si>
    <t>Izvor financiranja:61 Tekuće donacije korisnici</t>
  </si>
  <si>
    <t>4223-Oprema za održavanje i zaštitu</t>
  </si>
  <si>
    <t>422- Postrojenja i oprema</t>
  </si>
  <si>
    <t>Izvor financiranja:53 Proračun JLS</t>
  </si>
  <si>
    <t>4241-Knjige</t>
  </si>
  <si>
    <t>424-Knjige</t>
  </si>
  <si>
    <t>3296-Troškovi sudskih postupaka</t>
  </si>
  <si>
    <t>3236-Laboratorijske usluge</t>
  </si>
  <si>
    <t>3225-Sitni inventar i auto gume</t>
  </si>
  <si>
    <t>3113-Plaće po sudskim presudama</t>
  </si>
  <si>
    <t>Izvor financiranja 510-Državni proračun</t>
  </si>
  <si>
    <t>3722-Ostale nakande iz proračuna u naravi</t>
  </si>
  <si>
    <t>372-Ostale naknade građanima i kućanstvima iz proračuna</t>
  </si>
  <si>
    <t>424-Knjige,umjetnička djela i ostale izložbene vrijednosti</t>
  </si>
  <si>
    <t>422-Postrojenja i oprema</t>
  </si>
  <si>
    <t>3232-Usluge tekuć.i investic.održavanja</t>
  </si>
  <si>
    <t>3227-Službena, radna i zaštitna odjeća i obuća</t>
  </si>
  <si>
    <t>3111-Plaće po sudskim presudama</t>
  </si>
  <si>
    <t>Izvor financiranja:420 Višak prihoda poslovanja</t>
  </si>
  <si>
    <t>Izvor financiranja:41 Prihodi za posebne namjene</t>
  </si>
  <si>
    <t>3292-Premije osiguranja</t>
  </si>
  <si>
    <t>3238-Računalne usluge</t>
  </si>
  <si>
    <t>3233-Tisak</t>
  </si>
  <si>
    <t>3231-Usluge telefona ,pošte i prijevoza</t>
  </si>
  <si>
    <t>3222-Materijali  i sirovine</t>
  </si>
  <si>
    <t>3212-Naknade za prijevoz,za rad na terenu i odvojeni život</t>
  </si>
  <si>
    <t>3111-Plaće za prekovremeni rad</t>
  </si>
  <si>
    <t>311-Plaće za prekovremeni rad</t>
  </si>
  <si>
    <t>Izvor financiranja: 31 Vlastiti prihodi korisnici</t>
  </si>
  <si>
    <t>A2205-12 Podizanje kvalitete i standarda u školstvu</t>
  </si>
  <si>
    <t>3221-Uredski materijal</t>
  </si>
  <si>
    <t>322-MATERIJALNI RASHODI</t>
  </si>
  <si>
    <t>321-NAKNADE TROŠKOVA ZAPOSLENICIMA</t>
  </si>
  <si>
    <t>A2205-01 Javne potrebe u prosvjeti-koris.SŠ</t>
  </si>
  <si>
    <t>Program: 2205 SREDNJE ŠKOLSTVO - IZNAD STANDARDA</t>
  </si>
  <si>
    <t>3295-Novčana naknad.za nezap.invalida</t>
  </si>
  <si>
    <t xml:space="preserve">32372-Ugovori o djelu </t>
  </si>
  <si>
    <t>313-Doprinosi za OZO</t>
  </si>
  <si>
    <t>Izvor financiranja. 510 Državni prpračun</t>
  </si>
  <si>
    <t>A2204-07 Administracija i upravljanje</t>
  </si>
  <si>
    <t>422- Uredska oprema i namještaj</t>
  </si>
  <si>
    <t>Izvor financiranja: 451 F.P. I dodatni udio  u pro.na dohodak</t>
  </si>
  <si>
    <t>T2204-02 Hitne interven.u srednjim školama</t>
  </si>
  <si>
    <t>4264-Ostala nematerijalna proizvedena imovina</t>
  </si>
  <si>
    <t>426- Ostala nematerijalna proizvedena imovina</t>
  </si>
  <si>
    <t>K2204-02 Opremanje poslovnih prostora</t>
  </si>
  <si>
    <t>3433-Zatezne kamate</t>
  </si>
  <si>
    <t>343-OSTALI FINANCIJSKI RASHODI</t>
  </si>
  <si>
    <t>3295-Pristojbe i naknade</t>
  </si>
  <si>
    <t>3294-Članarine</t>
  </si>
  <si>
    <t>329-OSTALE USLUGE</t>
  </si>
  <si>
    <t>3236-Zdravstvene i veterinarske usluge</t>
  </si>
  <si>
    <t>323-RASHODI ZA USLUGE</t>
  </si>
  <si>
    <t>3224-Materijali i dijelovi za tekuć.i inves.održ.</t>
  </si>
  <si>
    <t>3212-Naknade za prijevoz na posao i s posla</t>
  </si>
  <si>
    <t>Funk. klas: 0922 Više srednješkolsko obrazovanje</t>
  </si>
  <si>
    <t>A2204-01 Djelatnost srednjih škola</t>
  </si>
  <si>
    <t>Program: 2204 SREDNJE ŠKOLSTVO STANDARD</t>
  </si>
  <si>
    <t>Indeks 4/3</t>
  </si>
  <si>
    <t>4221-Postrojenja i oprema</t>
  </si>
  <si>
    <t>Izvor financiranja: 121 Višak prihoda ZŽ</t>
  </si>
  <si>
    <t>342-Kamate za primljene kredite i zajmove</t>
  </si>
  <si>
    <t>322-Rahodi za materijal i energiju</t>
  </si>
  <si>
    <t>A2205-13-Financiranje deficitarnih zanimanja</t>
  </si>
  <si>
    <t>3721-Udžbenici deficitarna zanimanja</t>
  </si>
  <si>
    <t>A2205-41 Program potencijali zajednice</t>
  </si>
  <si>
    <t>329-Ostali nespomanuti rashodi poslovanja</t>
  </si>
  <si>
    <t>Izvršenje 2024</t>
  </si>
  <si>
    <t>368- Pomoći temeljem prijenosa EU sredstava</t>
  </si>
  <si>
    <t>0922 Više srednjoškolsko obrazovanje</t>
  </si>
  <si>
    <t>09 Obrazovanje</t>
  </si>
  <si>
    <t xml:space="preserve">UKUPNO RASHODI </t>
  </si>
  <si>
    <t>6=4/3*100</t>
  </si>
  <si>
    <t>5=4/2*100</t>
  </si>
  <si>
    <t>Indeks</t>
  </si>
  <si>
    <t>Plan tekuće godine</t>
  </si>
  <si>
    <t>BROJČANA OZNAKA I NAZIV</t>
  </si>
  <si>
    <t>RASHODI PREMA FUNKCIJSKOJ KLASIFIKACIJI</t>
  </si>
  <si>
    <t>Ostvarenje/Izvršenje 2024.</t>
  </si>
  <si>
    <t>Ostvarenje/Izvršenje  2025.</t>
  </si>
  <si>
    <t>Tekući plan -2025.</t>
  </si>
  <si>
    <t>Izvorni plan 2025.</t>
  </si>
  <si>
    <t>Ostvarenje 2025.</t>
  </si>
  <si>
    <t>Ostvarenje prethodne 2024.god</t>
  </si>
  <si>
    <t>Tekući plan 2025.</t>
  </si>
  <si>
    <t>6714 Prihodi iz nadležnog proračuna za financ.izdataka za financ.imovinu i otplatu zajmova</t>
  </si>
  <si>
    <t>3423 Kamate za primljene kredite i zajmove od kreditnih i ostalih financijskih institucija izvan javnog sektora</t>
  </si>
  <si>
    <t xml:space="preserve"> 5 Izdaci za financijsku imovinu i otplate zajmova</t>
  </si>
  <si>
    <t>544 Otplata glavnice primljenih kredita i zajmova od kreditnih i ostalih financijskih institucija izvan javnog sektora</t>
  </si>
  <si>
    <t>5443 Otplata glavnice primljenih kredita od tuzemnih kreditnih institucija izvan javnog sektora</t>
  </si>
  <si>
    <t>PRIHODI I RASHODI 2025.PREMA EKONOMSKOJ KLASIFIKACIJI</t>
  </si>
  <si>
    <t>GODIŠNJI  IZVJEŠTAJ O IZVRŠENJU FINANCIJSKOG PLANA ZA 2025. GODINU</t>
  </si>
  <si>
    <t>Ostvarenje 2024. god. (1)</t>
  </si>
  <si>
    <t>Izvorni plan 2025. (2.)</t>
  </si>
  <si>
    <t>Tekući plan 2025. (3.)</t>
  </si>
  <si>
    <t>Ostvarenje2025. (4.)</t>
  </si>
  <si>
    <t>Ostvarenje 2025. (4.)</t>
  </si>
  <si>
    <t>Izvorni plan 2025</t>
  </si>
  <si>
    <t>Tekući plan 2025</t>
  </si>
  <si>
    <t>Izvršenje 2025</t>
  </si>
  <si>
    <t>3237-Ostale intelektualne</t>
  </si>
  <si>
    <t>3295-Sudske pristojbe</t>
  </si>
  <si>
    <t>3121-Nagrade</t>
  </si>
  <si>
    <t>Izvor financiranja:Višak prihoda poslovanja</t>
  </si>
  <si>
    <t>Izvor financiranja: 19 Predfinanciranje iz ZŽ</t>
  </si>
  <si>
    <t>godišnji izvještaj o izvršenju financijskog plana za 2025. prema programskoj i ekonomskoj klasifikaciji te izvorima financiranja</t>
  </si>
  <si>
    <t>PRIHODI PO IZVORIMA FINANCIIRANJA 2025.GODINA</t>
  </si>
  <si>
    <t>RASHODI PO IZVORIMA FINANCIRANJA 2025. GODINA</t>
  </si>
  <si>
    <t>Izvor financiranja: 11 F.P. Opći prihodi   I primici</t>
  </si>
  <si>
    <t>34233 Kamate za primljeni kredita MŠ A.K.-RCK</t>
  </si>
  <si>
    <t>544-Otplata glavnice kredita</t>
  </si>
  <si>
    <t>54432-Otplata glavnice kredita MŠ A.K.-RCK</t>
  </si>
  <si>
    <t>3211-Uredski materijal</t>
  </si>
  <si>
    <t>37219-Ostale naknade iz proračuna u novcu</t>
  </si>
  <si>
    <t>Program 4307: NACIONALNI EU PROJEKTI</t>
  </si>
  <si>
    <t>Projekt: T4307-65 Projekt Erasmus+2025-KA121-000340778 Med.šk.</t>
  </si>
  <si>
    <t>329-Premije osiguranja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</si>
</sst>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n_-;\-* #,##0.00\ _k_n_-;_-* &quot;-&quot;??\ _k_n_-;_-@_-"/>
    <numFmt numFmtId="164" formatCode="#,##0.0"/>
  </numFmts>
  <fonts count="6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7"/>
      <color theme="1"/>
      <name val="Verdana"/>
      <family val="2"/>
      <charset val="238"/>
    </font>
    <font>
      <sz val="9"/>
      <color theme="1"/>
      <name val="Calibri Light"/>
      <family val="2"/>
      <charset val="238"/>
    </font>
    <font>
      <b/>
      <sz val="7"/>
      <color theme="1"/>
      <name val="Verdana"/>
      <family val="2"/>
      <charset val="238"/>
    </font>
    <font>
      <sz val="12"/>
      <name val="Calibri"/>
      <family val="2"/>
      <charset val="238"/>
      <scheme val="minor"/>
    </font>
    <font>
      <sz val="8"/>
      <color theme="1"/>
      <name val="Verdana"/>
      <family val="2"/>
      <charset val="238"/>
    </font>
    <font>
      <sz val="8"/>
      <name val="Calibri"/>
      <family val="2"/>
      <charset val="238"/>
      <scheme val="minor"/>
    </font>
    <font>
      <b/>
      <sz val="8"/>
      <color rgb="FF000000"/>
      <name val="Verdana"/>
      <family val="2"/>
      <charset val="238"/>
    </font>
    <font>
      <sz val="8"/>
      <color rgb="FF000000"/>
      <name val="Arial"/>
      <family val="2"/>
      <charset val="238"/>
    </font>
    <font>
      <sz val="8"/>
      <color rgb="FF000000"/>
      <name val="Verdana"/>
      <family val="2"/>
      <charset val="238"/>
    </font>
    <font>
      <sz val="10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b/>
      <sz val="9"/>
      <color rgb="FF000000"/>
      <name val="Verdana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theme="1"/>
      <name val="Verdana"/>
      <family val="2"/>
      <charset val="238"/>
    </font>
    <font>
      <b/>
      <sz val="8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8"/>
      <color theme="1"/>
      <name val="Verdana"/>
      <family val="2"/>
      <charset val="238"/>
    </font>
    <font>
      <b/>
      <sz val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theme="1"/>
      <name val="Calibri Light"/>
      <family val="2"/>
      <charset val="238"/>
      <scheme val="major"/>
    </font>
    <font>
      <b/>
      <sz val="9"/>
      <color theme="1"/>
      <name val="Calibri Light"/>
      <family val="2"/>
      <charset val="238"/>
      <scheme val="major"/>
    </font>
    <font>
      <b/>
      <sz val="9"/>
      <name val="Calibri Light"/>
      <family val="2"/>
      <charset val="238"/>
      <scheme val="major"/>
    </font>
    <font>
      <sz val="9"/>
      <name val="Calibri Light"/>
      <family val="2"/>
      <charset val="238"/>
      <scheme val="major"/>
    </font>
    <font>
      <b/>
      <sz val="9"/>
      <color rgb="FF000000"/>
      <name val="Calibri Light"/>
      <family val="2"/>
      <charset val="238"/>
      <scheme val="major"/>
    </font>
    <font>
      <sz val="9"/>
      <color rgb="FF000000"/>
      <name val="Calibri Light"/>
      <family val="2"/>
      <charset val="238"/>
      <scheme val="major"/>
    </font>
    <font>
      <b/>
      <sz val="7"/>
      <color rgb="FF000000"/>
      <name val="Calibri Light"/>
      <family val="2"/>
      <charset val="238"/>
      <scheme val="major"/>
    </font>
    <font>
      <sz val="7"/>
      <color rgb="FF000000"/>
      <name val="Calibri Light"/>
      <family val="2"/>
      <charset val="238"/>
      <scheme val="major"/>
    </font>
    <font>
      <b/>
      <sz val="7"/>
      <color theme="1"/>
      <name val="Calibri Light"/>
      <family val="2"/>
      <charset val="238"/>
      <scheme val="major"/>
    </font>
    <font>
      <sz val="7"/>
      <color theme="1"/>
      <name val="Calibri Light"/>
      <family val="2"/>
      <charset val="238"/>
      <scheme val="major"/>
    </font>
    <font>
      <b/>
      <sz val="7"/>
      <name val="Calibri Light"/>
      <family val="2"/>
      <charset val="238"/>
      <scheme val="major"/>
    </font>
    <font>
      <sz val="7"/>
      <name val="Calibri Light"/>
      <family val="2"/>
      <charset val="238"/>
      <scheme val="major"/>
    </font>
    <font>
      <sz val="12"/>
      <color theme="1"/>
      <name val="Verdana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Verdan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  <charset val="238"/>
    </font>
    <font>
      <sz val="10"/>
      <name val="MS Sans Serif"/>
      <charset val="238"/>
    </font>
    <font>
      <sz val="12"/>
      <name val="Calibri"/>
      <family val="2"/>
    </font>
    <font>
      <sz val="10"/>
      <color theme="1"/>
      <name val="Calibri"/>
      <family val="2"/>
      <charset val="238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FFFFFF"/>
      </patternFill>
    </fill>
  </fills>
  <borders count="4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rgb="FF000000"/>
      </top>
      <bottom style="medium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60" fillId="0" borderId="0"/>
    <xf numFmtId="0" fontId="1" fillId="0" borderId="0"/>
    <xf numFmtId="0" fontId="1" fillId="0" borderId="0"/>
  </cellStyleXfs>
  <cellXfs count="219">
    <xf numFmtId="0" fontId="0" fillId="0" borderId="0" xfId="0"/>
    <xf numFmtId="0" fontId="18" fillId="0" borderId="0" xfId="0" applyFont="1" applyAlignment="1">
      <alignment wrapText="1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22" fillId="0" borderId="0" xfId="0" applyFont="1" applyAlignment="1">
      <alignment horizontal="left" indent="1"/>
    </xf>
    <xf numFmtId="0" fontId="23" fillId="35" borderId="0" xfId="0" applyFont="1" applyFill="1" applyAlignment="1">
      <alignment horizontal="left" vertical="center" wrapText="1"/>
    </xf>
    <xf numFmtId="0" fontId="22" fillId="0" borderId="0" xfId="0" applyFont="1" applyAlignment="1">
      <alignment horizontal="left" wrapText="1"/>
    </xf>
    <xf numFmtId="0" fontId="24" fillId="0" borderId="10" xfId="0" applyFont="1" applyBorder="1" applyAlignment="1">
      <alignment horizontal="center" vertical="center" wrapText="1"/>
    </xf>
    <xf numFmtId="0" fontId="25" fillId="33" borderId="11" xfId="0" applyFont="1" applyFill="1" applyBorder="1" applyAlignment="1">
      <alignment horizontal="left" wrapText="1" indent="1"/>
    </xf>
    <xf numFmtId="4" fontId="25" fillId="33" borderId="11" xfId="0" applyNumberFormat="1" applyFont="1" applyFill="1" applyBorder="1" applyAlignment="1">
      <alignment horizontal="right" wrapText="1" indent="1"/>
    </xf>
    <xf numFmtId="4" fontId="26" fillId="33" borderId="11" xfId="0" applyNumberFormat="1" applyFont="1" applyFill="1" applyBorder="1" applyAlignment="1">
      <alignment horizontal="right" wrapText="1" indent="1"/>
    </xf>
    <xf numFmtId="0" fontId="25" fillId="33" borderId="11" xfId="0" applyFont="1" applyFill="1" applyBorder="1" applyAlignment="1">
      <alignment horizontal="right" wrapText="1" indent="1"/>
    </xf>
    <xf numFmtId="4" fontId="25" fillId="33" borderId="16" xfId="0" applyNumberFormat="1" applyFont="1" applyFill="1" applyBorder="1" applyAlignment="1">
      <alignment horizontal="right" wrapText="1" indent="1"/>
    </xf>
    <xf numFmtId="0" fontId="25" fillId="33" borderId="16" xfId="0" applyFont="1" applyFill="1" applyBorder="1" applyAlignment="1">
      <alignment horizontal="left" wrapText="1" indent="1"/>
    </xf>
    <xf numFmtId="4" fontId="25" fillId="33" borderId="18" xfId="0" applyNumberFormat="1" applyFont="1" applyFill="1" applyBorder="1" applyAlignment="1">
      <alignment horizontal="right" wrapText="1" indent="1"/>
    </xf>
    <xf numFmtId="0" fontId="29" fillId="0" borderId="10" xfId="0" applyFont="1" applyBorder="1" applyAlignment="1">
      <alignment horizontal="center" vertical="center" wrapText="1"/>
    </xf>
    <xf numFmtId="0" fontId="28" fillId="0" borderId="0" xfId="0" applyFont="1" applyAlignment="1">
      <alignment horizontal="left" wrapText="1"/>
    </xf>
    <xf numFmtId="4" fontId="30" fillId="33" borderId="11" xfId="0" applyNumberFormat="1" applyFont="1" applyFill="1" applyBorder="1" applyAlignment="1">
      <alignment horizontal="right" wrapText="1"/>
    </xf>
    <xf numFmtId="4" fontId="30" fillId="34" borderId="11" xfId="0" applyNumberFormat="1" applyFont="1" applyFill="1" applyBorder="1" applyAlignment="1">
      <alignment horizontal="right" wrapText="1"/>
    </xf>
    <xf numFmtId="0" fontId="32" fillId="0" borderId="0" xfId="0" applyFont="1" applyAlignment="1">
      <alignment horizontal="left" wrapText="1"/>
    </xf>
    <xf numFmtId="0" fontId="24" fillId="0" borderId="0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4" fontId="25" fillId="33" borderId="21" xfId="0" applyNumberFormat="1" applyFont="1" applyFill="1" applyBorder="1" applyAlignment="1">
      <alignment horizontal="right" wrapText="1" indent="1"/>
    </xf>
    <xf numFmtId="4" fontId="26" fillId="33" borderId="21" xfId="0" applyNumberFormat="1" applyFont="1" applyFill="1" applyBorder="1" applyAlignment="1">
      <alignment horizontal="right" wrapText="1" indent="1"/>
    </xf>
    <xf numFmtId="4" fontId="33" fillId="33" borderId="11" xfId="0" applyNumberFormat="1" applyFont="1" applyFill="1" applyBorder="1" applyAlignment="1">
      <alignment horizontal="right" wrapText="1" indent="1"/>
    </xf>
    <xf numFmtId="0" fontId="30" fillId="33" borderId="11" xfId="0" applyFont="1" applyFill="1" applyBorder="1" applyAlignment="1">
      <alignment wrapText="1"/>
    </xf>
    <xf numFmtId="4" fontId="31" fillId="33" borderId="11" xfId="0" applyNumberFormat="1" applyFont="1" applyFill="1" applyBorder="1" applyAlignment="1">
      <alignment wrapText="1"/>
    </xf>
    <xf numFmtId="0" fontId="27" fillId="0" borderId="0" xfId="0" applyFont="1" applyFill="1" applyBorder="1" applyAlignment="1" applyProtection="1">
      <alignment horizontal="left" vertical="center" wrapText="1"/>
    </xf>
    <xf numFmtId="0" fontId="21" fillId="0" borderId="0" xfId="0" applyFont="1" applyFill="1" applyBorder="1" applyAlignment="1" applyProtection="1">
      <alignment horizontal="left" vertical="center" wrapText="1"/>
    </xf>
    <xf numFmtId="0" fontId="36" fillId="0" borderId="0" xfId="0" applyFont="1" applyAlignment="1">
      <alignment horizontal="left" indent="1"/>
    </xf>
    <xf numFmtId="4" fontId="33" fillId="33" borderId="17" xfId="0" applyNumberFormat="1" applyFont="1" applyFill="1" applyBorder="1" applyAlignment="1">
      <alignment horizontal="right" wrapText="1" indent="1"/>
    </xf>
    <xf numFmtId="4" fontId="30" fillId="33" borderId="11" xfId="0" applyNumberFormat="1" applyFont="1" applyFill="1" applyBorder="1" applyAlignment="1">
      <alignment wrapText="1"/>
    </xf>
    <xf numFmtId="4" fontId="31" fillId="33" borderId="21" xfId="0" applyNumberFormat="1" applyFont="1" applyFill="1" applyBorder="1" applyAlignment="1">
      <alignment wrapText="1"/>
    </xf>
    <xf numFmtId="4" fontId="30" fillId="33" borderId="15" xfId="0" applyNumberFormat="1" applyFont="1" applyFill="1" applyBorder="1" applyAlignment="1">
      <alignment wrapText="1"/>
    </xf>
    <xf numFmtId="4" fontId="30" fillId="33" borderId="16" xfId="0" applyNumberFormat="1" applyFont="1" applyFill="1" applyBorder="1" applyAlignment="1">
      <alignment wrapText="1"/>
    </xf>
    <xf numFmtId="0" fontId="38" fillId="0" borderId="0" xfId="0" applyFont="1" applyAlignment="1">
      <alignment horizontal="left" indent="1"/>
    </xf>
    <xf numFmtId="0" fontId="24" fillId="0" borderId="22" xfId="0" applyFont="1" applyBorder="1" applyAlignment="1">
      <alignment horizontal="center" vertical="center" wrapText="1"/>
    </xf>
    <xf numFmtId="0" fontId="25" fillId="33" borderId="23" xfId="0" applyFont="1" applyFill="1" applyBorder="1" applyAlignment="1">
      <alignment horizontal="left" wrapText="1"/>
    </xf>
    <xf numFmtId="0" fontId="25" fillId="33" borderId="24" xfId="0" applyFont="1" applyFill="1" applyBorder="1" applyAlignment="1">
      <alignment horizontal="left" wrapText="1"/>
    </xf>
    <xf numFmtId="0" fontId="33" fillId="33" borderId="24" xfId="0" applyFont="1" applyFill="1" applyBorder="1" applyAlignment="1">
      <alignment horizontal="left" wrapText="1"/>
    </xf>
    <xf numFmtId="0" fontId="25" fillId="33" borderId="25" xfId="0" applyFont="1" applyFill="1" applyBorder="1" applyAlignment="1">
      <alignment horizontal="left" wrapText="1"/>
    </xf>
    <xf numFmtId="0" fontId="25" fillId="33" borderId="26" xfId="0" applyFont="1" applyFill="1" applyBorder="1" applyAlignment="1">
      <alignment horizontal="left" wrapText="1"/>
    </xf>
    <xf numFmtId="0" fontId="22" fillId="0" borderId="27" xfId="0" applyFont="1" applyBorder="1" applyAlignment="1">
      <alignment horizontal="left" wrapText="1"/>
    </xf>
    <xf numFmtId="0" fontId="24" fillId="0" borderId="28" xfId="0" applyFont="1" applyBorder="1" applyAlignment="1">
      <alignment horizontal="center" vertical="center" wrapText="1"/>
    </xf>
    <xf numFmtId="0" fontId="36" fillId="0" borderId="27" xfId="0" applyFont="1" applyBorder="1" applyAlignment="1">
      <alignment horizontal="left" wrapText="1"/>
    </xf>
    <xf numFmtId="0" fontId="22" fillId="0" borderId="17" xfId="0" applyFont="1" applyBorder="1" applyAlignment="1">
      <alignment horizontal="left" wrapText="1"/>
    </xf>
    <xf numFmtId="0" fontId="30" fillId="33" borderId="24" xfId="0" applyFont="1" applyFill="1" applyBorder="1" applyAlignment="1">
      <alignment horizontal="left" wrapText="1"/>
    </xf>
    <xf numFmtId="0" fontId="29" fillId="0" borderId="28" xfId="0" applyFont="1" applyBorder="1" applyAlignment="1">
      <alignment horizontal="center" vertical="center" wrapText="1"/>
    </xf>
    <xf numFmtId="0" fontId="28" fillId="0" borderId="27" xfId="0" applyFont="1" applyBorder="1" applyAlignment="1">
      <alignment horizontal="left" wrapText="1"/>
    </xf>
    <xf numFmtId="0" fontId="28" fillId="0" borderId="0" xfId="0" applyFont="1" applyBorder="1" applyAlignment="1">
      <alignment horizontal="left" wrapText="1"/>
    </xf>
    <xf numFmtId="0" fontId="32" fillId="0" borderId="27" xfId="0" applyFont="1" applyBorder="1" applyAlignment="1">
      <alignment horizontal="left" wrapText="1"/>
    </xf>
    <xf numFmtId="0" fontId="30" fillId="0" borderId="29" xfId="0" applyFont="1" applyBorder="1" applyAlignment="1">
      <alignment horizontal="center" vertical="center" wrapText="1"/>
    </xf>
    <xf numFmtId="0" fontId="30" fillId="0" borderId="30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left" wrapText="1"/>
    </xf>
    <xf numFmtId="0" fontId="32" fillId="34" borderId="19" xfId="0" applyFont="1" applyFill="1" applyBorder="1" applyAlignment="1">
      <alignment horizontal="left" wrapText="1"/>
    </xf>
    <xf numFmtId="4" fontId="30" fillId="34" borderId="11" xfId="0" applyNumberFormat="1" applyFont="1" applyFill="1" applyBorder="1" applyAlignment="1">
      <alignment wrapText="1"/>
    </xf>
    <xf numFmtId="4" fontId="25" fillId="33" borderId="11" xfId="0" applyNumberFormat="1" applyFont="1" applyFill="1" applyBorder="1" applyAlignment="1">
      <alignment horizontal="left" wrapText="1" indent="1"/>
    </xf>
    <xf numFmtId="0" fontId="18" fillId="36" borderId="0" xfId="0" applyFont="1" applyFill="1"/>
    <xf numFmtId="43" fontId="39" fillId="0" borderId="19" xfId="6" applyNumberFormat="1" applyFont="1" applyFill="1" applyBorder="1" applyAlignment="1">
      <alignment horizontal="right" wrapText="1"/>
    </xf>
    <xf numFmtId="43" fontId="40" fillId="0" borderId="19" xfId="6" applyNumberFormat="1" applyFont="1" applyFill="1" applyBorder="1" applyAlignment="1">
      <alignment horizontal="right" wrapText="1"/>
    </xf>
    <xf numFmtId="43" fontId="41" fillId="0" borderId="19" xfId="6" applyNumberFormat="1" applyFont="1" applyFill="1" applyBorder="1" applyAlignment="1">
      <alignment horizontal="right" wrapText="1"/>
    </xf>
    <xf numFmtId="43" fontId="41" fillId="0" borderId="11" xfId="6" applyNumberFormat="1" applyFont="1" applyFill="1" applyBorder="1" applyAlignment="1">
      <alignment horizontal="right" wrapText="1"/>
    </xf>
    <xf numFmtId="43" fontId="42" fillId="0" borderId="11" xfId="6" applyNumberFormat="1" applyFont="1" applyFill="1" applyBorder="1" applyAlignment="1">
      <alignment horizontal="right" wrapText="1"/>
    </xf>
    <xf numFmtId="43" fontId="42" fillId="0" borderId="19" xfId="6" applyNumberFormat="1" applyFont="1" applyFill="1" applyBorder="1" applyAlignment="1">
      <alignment horizontal="right" wrapText="1"/>
    </xf>
    <xf numFmtId="4" fontId="43" fillId="33" borderId="11" xfId="0" applyNumberFormat="1" applyFont="1" applyFill="1" applyBorder="1" applyAlignment="1">
      <alignment horizontal="right" wrapText="1"/>
    </xf>
    <xf numFmtId="0" fontId="43" fillId="33" borderId="11" xfId="0" applyFont="1" applyFill="1" applyBorder="1" applyAlignment="1">
      <alignment horizontal="right" wrapText="1"/>
    </xf>
    <xf numFmtId="0" fontId="43" fillId="33" borderId="11" xfId="0" applyNumberFormat="1" applyFont="1" applyFill="1" applyBorder="1" applyAlignment="1">
      <alignment horizontal="center" wrapText="1"/>
    </xf>
    <xf numFmtId="0" fontId="44" fillId="33" borderId="11" xfId="0" applyNumberFormat="1" applyFont="1" applyFill="1" applyBorder="1" applyAlignment="1">
      <alignment horizontal="center" wrapText="1"/>
    </xf>
    <xf numFmtId="4" fontId="44" fillId="33" borderId="11" xfId="0" applyNumberFormat="1" applyFont="1" applyFill="1" applyBorder="1" applyAlignment="1">
      <alignment horizontal="right" wrapText="1"/>
    </xf>
    <xf numFmtId="164" fontId="43" fillId="33" borderId="11" xfId="0" applyNumberFormat="1" applyFont="1" applyFill="1" applyBorder="1" applyAlignment="1">
      <alignment horizontal="right" wrapText="1"/>
    </xf>
    <xf numFmtId="4" fontId="43" fillId="36" borderId="11" xfId="0" applyNumberFormat="1" applyFont="1" applyFill="1" applyBorder="1" applyAlignment="1">
      <alignment horizontal="right" wrapText="1"/>
    </xf>
    <xf numFmtId="4" fontId="44" fillId="36" borderId="11" xfId="0" applyNumberFormat="1" applyFont="1" applyFill="1" applyBorder="1" applyAlignment="1">
      <alignment horizontal="right" wrapText="1"/>
    </xf>
    <xf numFmtId="4" fontId="39" fillId="0" borderId="0" xfId="0" applyNumberFormat="1" applyFont="1"/>
    <xf numFmtId="43" fontId="41" fillId="0" borderId="11" xfId="0" applyNumberFormat="1" applyFont="1" applyFill="1" applyBorder="1" applyAlignment="1">
      <alignment horizontal="right" wrapText="1"/>
    </xf>
    <xf numFmtId="43" fontId="42" fillId="0" borderId="11" xfId="0" applyNumberFormat="1" applyFont="1" applyFill="1" applyBorder="1" applyAlignment="1">
      <alignment horizontal="right" wrapText="1"/>
    </xf>
    <xf numFmtId="0" fontId="45" fillId="0" borderId="28" xfId="0" applyFont="1" applyBorder="1" applyAlignment="1">
      <alignment horizontal="center" vertical="center" wrapText="1"/>
    </xf>
    <xf numFmtId="0" fontId="45" fillId="33" borderId="24" xfId="0" applyFont="1" applyFill="1" applyBorder="1" applyAlignment="1">
      <alignment horizontal="left" wrapText="1"/>
    </xf>
    <xf numFmtId="0" fontId="45" fillId="33" borderId="24" xfId="0" applyFont="1" applyFill="1" applyBorder="1" applyAlignment="1">
      <alignment horizontal="center" wrapText="1"/>
    </xf>
    <xf numFmtId="0" fontId="46" fillId="33" borderId="24" xfId="0" applyFont="1" applyFill="1" applyBorder="1" applyAlignment="1">
      <alignment horizontal="left" wrapText="1"/>
    </xf>
    <xf numFmtId="0" fontId="47" fillId="0" borderId="32" xfId="0" applyFont="1" applyFill="1" applyBorder="1" applyAlignment="1">
      <alignment horizontal="left" wrapText="1"/>
    </xf>
    <xf numFmtId="0" fontId="48" fillId="0" borderId="24" xfId="0" applyFont="1" applyFill="1" applyBorder="1" applyAlignment="1">
      <alignment horizontal="left" wrapText="1"/>
    </xf>
    <xf numFmtId="0" fontId="47" fillId="0" borderId="24" xfId="0" applyFont="1" applyFill="1" applyBorder="1" applyAlignment="1">
      <alignment horizontal="left" wrapText="1"/>
    </xf>
    <xf numFmtId="0" fontId="47" fillId="36" borderId="24" xfId="0" applyFont="1" applyFill="1" applyBorder="1" applyAlignment="1">
      <alignment horizontal="left" wrapText="1"/>
    </xf>
    <xf numFmtId="0" fontId="45" fillId="34" borderId="24" xfId="0" applyFont="1" applyFill="1" applyBorder="1" applyAlignment="1">
      <alignment horizontal="left" wrapText="1"/>
    </xf>
    <xf numFmtId="0" fontId="45" fillId="36" borderId="24" xfId="0" applyFont="1" applyFill="1" applyBorder="1" applyAlignment="1">
      <alignment horizontal="left" wrapText="1"/>
    </xf>
    <xf numFmtId="0" fontId="49" fillId="0" borderId="24" xfId="0" applyFont="1" applyFill="1" applyBorder="1" applyAlignment="1">
      <alignment horizontal="left" wrapText="1"/>
    </xf>
    <xf numFmtId="0" fontId="50" fillId="0" borderId="24" xfId="0" applyFont="1" applyFill="1" applyBorder="1" applyAlignment="1">
      <alignment horizontal="left" wrapText="1"/>
    </xf>
    <xf numFmtId="0" fontId="30" fillId="33" borderId="27" xfId="0" applyFont="1" applyFill="1" applyBorder="1" applyAlignment="1">
      <alignment horizontal="left" wrapText="1"/>
    </xf>
    <xf numFmtId="164" fontId="30" fillId="33" borderId="11" xfId="0" applyNumberFormat="1" applyFont="1" applyFill="1" applyBorder="1" applyAlignment="1">
      <alignment wrapText="1"/>
    </xf>
    <xf numFmtId="164" fontId="30" fillId="34" borderId="11" xfId="0" applyNumberFormat="1" applyFont="1" applyFill="1" applyBorder="1" applyAlignment="1">
      <alignment wrapText="1"/>
    </xf>
    <xf numFmtId="0" fontId="51" fillId="0" borderId="0" xfId="0" applyFont="1" applyAlignment="1">
      <alignment horizontal="left" wrapText="1"/>
    </xf>
    <xf numFmtId="43" fontId="52" fillId="0" borderId="0" xfId="0" applyNumberFormat="1" applyFont="1" applyAlignment="1">
      <alignment horizontal="center" vertical="center" wrapText="1"/>
    </xf>
    <xf numFmtId="43" fontId="53" fillId="0" borderId="0" xfId="0" applyNumberFormat="1" applyFont="1" applyAlignment="1">
      <alignment horizontal="center" vertical="center" wrapText="1"/>
    </xf>
    <xf numFmtId="43" fontId="51" fillId="0" borderId="0" xfId="0" applyNumberFormat="1" applyFont="1" applyAlignment="1">
      <alignment horizontal="center" vertical="center" wrapText="1"/>
    </xf>
    <xf numFmtId="43" fontId="51" fillId="0" borderId="0" xfId="0" applyNumberFormat="1" applyFont="1" applyAlignment="1">
      <alignment horizontal="left" wrapText="1"/>
    </xf>
    <xf numFmtId="0" fontId="55" fillId="33" borderId="24" xfId="0" applyFont="1" applyFill="1" applyBorder="1" applyAlignment="1">
      <alignment horizontal="left" wrapText="1"/>
    </xf>
    <xf numFmtId="0" fontId="56" fillId="33" borderId="24" xfId="0" applyFont="1" applyFill="1" applyBorder="1" applyAlignment="1">
      <alignment horizontal="left" wrapText="1"/>
    </xf>
    <xf numFmtId="43" fontId="56" fillId="37" borderId="11" xfId="0" applyNumberFormat="1" applyFont="1" applyFill="1" applyBorder="1" applyAlignment="1">
      <alignment horizontal="center" vertical="center" wrapText="1"/>
    </xf>
    <xf numFmtId="0" fontId="56" fillId="37" borderId="24" xfId="0" applyFont="1" applyFill="1" applyBorder="1" applyAlignment="1">
      <alignment horizontal="left" wrapText="1"/>
    </xf>
    <xf numFmtId="43" fontId="55" fillId="0" borderId="11" xfId="0" applyNumberFormat="1" applyFont="1" applyFill="1" applyBorder="1" applyAlignment="1">
      <alignment horizontal="center" vertical="center" wrapText="1"/>
    </xf>
    <xf numFmtId="43" fontId="55" fillId="33" borderId="11" xfId="0" applyNumberFormat="1" applyFont="1" applyFill="1" applyBorder="1" applyAlignment="1">
      <alignment horizontal="center" vertical="center" wrapText="1"/>
    </xf>
    <xf numFmtId="0" fontId="56" fillId="38" borderId="24" xfId="0" applyFont="1" applyFill="1" applyBorder="1" applyAlignment="1">
      <alignment horizontal="left" wrapText="1"/>
    </xf>
    <xf numFmtId="43" fontId="57" fillId="0" borderId="0" xfId="0" applyNumberFormat="1" applyFont="1" applyAlignment="1">
      <alignment horizontal="center" vertical="center" wrapText="1"/>
    </xf>
    <xf numFmtId="43" fontId="56" fillId="0" borderId="11" xfId="0" applyNumberFormat="1" applyFont="1" applyFill="1" applyBorder="1" applyAlignment="1">
      <alignment horizontal="center" vertical="center" wrapText="1"/>
    </xf>
    <xf numFmtId="43" fontId="56" fillId="33" borderId="11" xfId="0" applyNumberFormat="1" applyFont="1" applyFill="1" applyBorder="1" applyAlignment="1">
      <alignment horizontal="center" vertical="center" wrapText="1"/>
    </xf>
    <xf numFmtId="43" fontId="56" fillId="38" borderId="11" xfId="0" applyNumberFormat="1" applyFont="1" applyFill="1" applyBorder="1" applyAlignment="1">
      <alignment horizontal="center" vertical="center" wrapText="1"/>
    </xf>
    <xf numFmtId="0" fontId="57" fillId="0" borderId="0" xfId="0" applyFont="1" applyAlignment="1">
      <alignment horizontal="left" wrapText="1"/>
    </xf>
    <xf numFmtId="0" fontId="51" fillId="0" borderId="0" xfId="0" applyFont="1"/>
    <xf numFmtId="0" fontId="57" fillId="0" borderId="0" xfId="0" applyFont="1"/>
    <xf numFmtId="0" fontId="56" fillId="39" borderId="24" xfId="0" applyFont="1" applyFill="1" applyBorder="1" applyAlignment="1">
      <alignment horizontal="left" wrapText="1"/>
    </xf>
    <xf numFmtId="43" fontId="56" fillId="39" borderId="11" xfId="0" applyNumberFormat="1" applyFont="1" applyFill="1" applyBorder="1" applyAlignment="1">
      <alignment horizontal="center" vertical="center" wrapText="1"/>
    </xf>
    <xf numFmtId="43" fontId="55" fillId="37" borderId="11" xfId="0" applyNumberFormat="1" applyFont="1" applyFill="1" applyBorder="1" applyAlignment="1">
      <alignment horizontal="center" vertical="center" wrapText="1"/>
    </xf>
    <xf numFmtId="0" fontId="58" fillId="0" borderId="0" xfId="0" applyFont="1"/>
    <xf numFmtId="0" fontId="59" fillId="0" borderId="0" xfId="0" applyFont="1"/>
    <xf numFmtId="0" fontId="58" fillId="0" borderId="0" xfId="0" applyFont="1" applyAlignment="1">
      <alignment horizontal="left" wrapText="1"/>
    </xf>
    <xf numFmtId="0" fontId="59" fillId="0" borderId="0" xfId="0" applyFont="1" applyAlignment="1">
      <alignment horizontal="left" wrapText="1"/>
    </xf>
    <xf numFmtId="43" fontId="55" fillId="36" borderId="11" xfId="0" applyNumberFormat="1" applyFont="1" applyFill="1" applyBorder="1" applyAlignment="1">
      <alignment horizontal="center" vertical="center" wrapText="1"/>
    </xf>
    <xf numFmtId="43" fontId="56" fillId="36" borderId="11" xfId="0" applyNumberFormat="1" applyFont="1" applyFill="1" applyBorder="1" applyAlignment="1">
      <alignment horizontal="center" vertical="center" wrapText="1"/>
    </xf>
    <xf numFmtId="43" fontId="55" fillId="34" borderId="11" xfId="0" applyNumberFormat="1" applyFont="1" applyFill="1" applyBorder="1" applyAlignment="1">
      <alignment horizontal="center" vertical="center" wrapText="1"/>
    </xf>
    <xf numFmtId="0" fontId="56" fillId="34" borderId="24" xfId="0" applyFont="1" applyFill="1" applyBorder="1" applyAlignment="1">
      <alignment horizontal="left" wrapText="1"/>
    </xf>
    <xf numFmtId="43" fontId="56" fillId="40" borderId="11" xfId="0" applyNumberFormat="1" applyFont="1" applyFill="1" applyBorder="1" applyAlignment="1">
      <alignment horizontal="center" vertical="center" wrapText="1"/>
    </xf>
    <xf numFmtId="0" fontId="51" fillId="0" borderId="0" xfId="0" applyFont="1" applyFill="1"/>
    <xf numFmtId="0" fontId="57" fillId="0" borderId="0" xfId="0" applyFont="1" applyFill="1"/>
    <xf numFmtId="0" fontId="55" fillId="0" borderId="24" xfId="0" applyFont="1" applyFill="1" applyBorder="1" applyAlignment="1">
      <alignment horizontal="left" wrapText="1"/>
    </xf>
    <xf numFmtId="0" fontId="56" fillId="0" borderId="24" xfId="0" applyFont="1" applyFill="1" applyBorder="1" applyAlignment="1">
      <alignment horizontal="left" wrapText="1"/>
    </xf>
    <xf numFmtId="0" fontId="51" fillId="0" borderId="0" xfId="0" applyFont="1" applyFill="1" applyAlignment="1">
      <alignment horizontal="left" wrapText="1"/>
    </xf>
    <xf numFmtId="0" fontId="57" fillId="0" borderId="0" xfId="0" applyFont="1" applyFill="1" applyAlignment="1">
      <alignment horizontal="left" wrapText="1"/>
    </xf>
    <xf numFmtId="0" fontId="58" fillId="0" borderId="0" xfId="0" applyFont="1" applyFill="1" applyAlignment="1">
      <alignment horizontal="left" wrapText="1"/>
    </xf>
    <xf numFmtId="0" fontId="59" fillId="0" borderId="0" xfId="0" applyFont="1" applyFill="1" applyAlignment="1">
      <alignment horizontal="left" wrapText="1"/>
    </xf>
    <xf numFmtId="43" fontId="56" fillId="37" borderId="24" xfId="0" applyNumberFormat="1" applyFont="1" applyFill="1" applyBorder="1" applyAlignment="1">
      <alignment horizontal="left" wrapText="1"/>
    </xf>
    <xf numFmtId="0" fontId="58" fillId="0" borderId="0" xfId="0" applyFont="1" applyFill="1"/>
    <xf numFmtId="0" fontId="59" fillId="0" borderId="0" xfId="0" applyFont="1" applyFill="1"/>
    <xf numFmtId="0" fontId="51" fillId="36" borderId="0" xfId="0" applyFont="1" applyFill="1"/>
    <xf numFmtId="43" fontId="51" fillId="0" borderId="0" xfId="0" applyNumberFormat="1" applyFont="1" applyFill="1"/>
    <xf numFmtId="0" fontId="56" fillId="33" borderId="23" xfId="0" applyFont="1" applyFill="1" applyBorder="1" applyAlignment="1">
      <alignment horizontal="left" wrapText="1"/>
    </xf>
    <xf numFmtId="0" fontId="57" fillId="0" borderId="19" xfId="0" applyFont="1" applyBorder="1"/>
    <xf numFmtId="0" fontId="59" fillId="0" borderId="19" xfId="0" applyFont="1" applyBorder="1"/>
    <xf numFmtId="0" fontId="56" fillId="37" borderId="25" xfId="0" applyFont="1" applyFill="1" applyBorder="1" applyAlignment="1">
      <alignment horizontal="left" wrapText="1"/>
    </xf>
    <xf numFmtId="43" fontId="56" fillId="34" borderId="11" xfId="0" applyNumberFormat="1" applyFont="1" applyFill="1" applyBorder="1" applyAlignment="1">
      <alignment horizontal="center" vertical="center" wrapText="1"/>
    </xf>
    <xf numFmtId="43" fontId="21" fillId="0" borderId="11" xfId="7" applyNumberFormat="1" applyFont="1" applyFill="1" applyBorder="1" applyAlignment="1">
      <alignment horizontal="right" wrapText="1"/>
    </xf>
    <xf numFmtId="43" fontId="51" fillId="0" borderId="0" xfId="0" applyNumberFormat="1" applyFont="1"/>
    <xf numFmtId="43" fontId="56" fillId="41" borderId="21" xfId="0" applyNumberFormat="1" applyFont="1" applyFill="1" applyBorder="1" applyAlignment="1">
      <alignment horizontal="center" vertical="center" wrapText="1"/>
    </xf>
    <xf numFmtId="0" fontId="56" fillId="41" borderId="23" xfId="0" applyFont="1" applyFill="1" applyBorder="1" applyAlignment="1">
      <alignment horizontal="left" wrapText="1"/>
    </xf>
    <xf numFmtId="0" fontId="56" fillId="0" borderId="33" xfId="0" applyNumberFormat="1" applyFont="1" applyBorder="1" applyAlignment="1">
      <alignment horizontal="center" vertical="center" wrapText="1"/>
    </xf>
    <xf numFmtId="43" fontId="56" fillId="37" borderId="34" xfId="0" applyNumberFormat="1" applyFont="1" applyFill="1" applyBorder="1" applyAlignment="1">
      <alignment horizontal="center" vertical="center" wrapText="1"/>
    </xf>
    <xf numFmtId="43" fontId="56" fillId="37" borderId="35" xfId="0" applyNumberFormat="1" applyFont="1" applyFill="1" applyBorder="1" applyAlignment="1">
      <alignment horizontal="center" vertical="center" wrapText="1"/>
    </xf>
    <xf numFmtId="0" fontId="56" fillId="37" borderId="36" xfId="0" applyFont="1" applyFill="1" applyBorder="1" applyAlignment="1">
      <alignment horizontal="center" vertical="center" wrapText="1"/>
    </xf>
    <xf numFmtId="0" fontId="51" fillId="0" borderId="0" xfId="0" applyFont="1" applyBorder="1" applyAlignment="1">
      <alignment horizontal="left" wrapText="1"/>
    </xf>
    <xf numFmtId="0" fontId="56" fillId="33" borderId="32" xfId="0" applyFont="1" applyFill="1" applyBorder="1" applyAlignment="1">
      <alignment horizontal="left" wrapText="1"/>
    </xf>
    <xf numFmtId="0" fontId="54" fillId="37" borderId="32" xfId="0" applyFont="1" applyFill="1" applyBorder="1" applyAlignment="1">
      <alignment horizontal="left" wrapText="1"/>
    </xf>
    <xf numFmtId="43" fontId="54" fillId="37" borderId="15" xfId="0" applyNumberFormat="1" applyFont="1" applyFill="1" applyBorder="1" applyAlignment="1">
      <alignment horizontal="center" vertical="center" wrapText="1"/>
    </xf>
    <xf numFmtId="43" fontId="56" fillId="37" borderId="15" xfId="0" applyNumberFormat="1" applyFont="1" applyFill="1" applyBorder="1" applyAlignment="1">
      <alignment horizontal="center" vertical="center" wrapText="1"/>
    </xf>
    <xf numFmtId="43" fontId="51" fillId="0" borderId="19" xfId="0" applyNumberFormat="1" applyFont="1" applyBorder="1" applyAlignment="1">
      <alignment horizontal="center" vertical="center" wrapText="1"/>
    </xf>
    <xf numFmtId="4" fontId="57" fillId="0" borderId="19" xfId="0" applyNumberFormat="1" applyFont="1" applyBorder="1" applyAlignment="1">
      <alignment horizontal="right" wrapText="1"/>
    </xf>
    <xf numFmtId="4" fontId="59" fillId="0" borderId="19" xfId="0" applyNumberFormat="1" applyFont="1" applyBorder="1" applyAlignment="1">
      <alignment horizontal="right" wrapText="1"/>
    </xf>
    <xf numFmtId="43" fontId="59" fillId="37" borderId="19" xfId="0" applyNumberFormat="1" applyFont="1" applyFill="1" applyBorder="1" applyAlignment="1">
      <alignment horizontal="right" wrapText="1"/>
    </xf>
    <xf numFmtId="0" fontId="56" fillId="36" borderId="24" xfId="0" applyFont="1" applyFill="1" applyBorder="1" applyAlignment="1">
      <alignment horizontal="left" wrapText="1"/>
    </xf>
    <xf numFmtId="0" fontId="55" fillId="36" borderId="24" xfId="0" applyFont="1" applyFill="1" applyBorder="1" applyAlignment="1">
      <alignment horizontal="left" wrapText="1"/>
    </xf>
    <xf numFmtId="43" fontId="56" fillId="0" borderId="15" xfId="0" applyNumberFormat="1" applyFont="1" applyFill="1" applyBorder="1" applyAlignment="1">
      <alignment horizontal="center" vertical="center" wrapText="1"/>
    </xf>
    <xf numFmtId="43" fontId="55" fillId="0" borderId="15" xfId="0" applyNumberFormat="1" applyFont="1" applyFill="1" applyBorder="1" applyAlignment="1">
      <alignment horizontal="center" vertical="center" wrapText="1"/>
    </xf>
    <xf numFmtId="43" fontId="57" fillId="0" borderId="19" xfId="0" applyNumberFormat="1" applyFont="1" applyBorder="1" applyAlignment="1">
      <alignment horizontal="center" vertical="center" wrapText="1"/>
    </xf>
    <xf numFmtId="43" fontId="59" fillId="0" borderId="19" xfId="0" applyNumberFormat="1" applyFont="1" applyBorder="1" applyAlignment="1">
      <alignment horizontal="center" vertical="center" wrapText="1"/>
    </xf>
    <xf numFmtId="43" fontId="59" fillId="37" borderId="19" xfId="0" applyNumberFormat="1" applyFont="1" applyFill="1" applyBorder="1" applyAlignment="1">
      <alignment horizontal="center" vertical="center" wrapText="1"/>
    </xf>
    <xf numFmtId="0" fontId="61" fillId="0" borderId="0" xfId="42" applyNumberFormat="1" applyFont="1" applyFill="1" applyBorder="1" applyAlignment="1" applyProtection="1"/>
    <xf numFmtId="0" fontId="62" fillId="0" borderId="0" xfId="42" applyFont="1"/>
    <xf numFmtId="4" fontId="27" fillId="42" borderId="39" xfId="42" applyNumberFormat="1" applyFont="1" applyFill="1" applyBorder="1" applyAlignment="1">
      <alignment horizontal="right" vertical="center" wrapText="1"/>
    </xf>
    <xf numFmtId="4" fontId="27" fillId="36" borderId="39" xfId="43" applyNumberFormat="1" applyFont="1" applyFill="1" applyBorder="1" applyAlignment="1">
      <alignment horizontal="right" vertical="center"/>
    </xf>
    <xf numFmtId="49" fontId="27" fillId="0" borderId="19" xfId="44" applyNumberFormat="1" applyFont="1" applyBorder="1" applyAlignment="1">
      <alignment vertical="center" wrapText="1"/>
    </xf>
    <xf numFmtId="4" fontId="37" fillId="42" borderId="39" xfId="42" applyNumberFormat="1" applyFont="1" applyFill="1" applyBorder="1" applyAlignment="1">
      <alignment horizontal="right" vertical="center" wrapText="1"/>
    </xf>
    <xf numFmtId="49" fontId="37" fillId="0" borderId="40" xfId="44" applyNumberFormat="1" applyFont="1" applyBorder="1" applyAlignment="1">
      <alignment horizontal="left" vertical="center" wrapText="1"/>
    </xf>
    <xf numFmtId="0" fontId="37" fillId="36" borderId="39" xfId="43" applyFont="1" applyFill="1" applyBorder="1" applyAlignment="1">
      <alignment horizontal="left" vertical="center" wrapText="1"/>
    </xf>
    <xf numFmtId="3" fontId="37" fillId="42" borderId="39" xfId="42" applyNumberFormat="1" applyFont="1" applyFill="1" applyBorder="1" applyAlignment="1">
      <alignment horizontal="center" vertical="center" wrapText="1"/>
    </xf>
    <xf numFmtId="0" fontId="37" fillId="36" borderId="39" xfId="43" applyFont="1" applyFill="1" applyBorder="1" applyAlignment="1">
      <alignment horizontal="center" vertical="center" wrapText="1"/>
    </xf>
    <xf numFmtId="0" fontId="63" fillId="0" borderId="0" xfId="0" applyFont="1"/>
    <xf numFmtId="4" fontId="33" fillId="33" borderId="42" xfId="0" applyNumberFormat="1" applyFont="1" applyFill="1" applyBorder="1" applyAlignment="1">
      <alignment horizontal="right" wrapText="1" indent="1"/>
    </xf>
    <xf numFmtId="4" fontId="33" fillId="33" borderId="43" xfId="0" applyNumberFormat="1" applyFont="1" applyFill="1" applyBorder="1" applyAlignment="1">
      <alignment horizontal="right" wrapText="1" indent="1"/>
    </xf>
    <xf numFmtId="4" fontId="33" fillId="33" borderId="15" xfId="0" applyNumberFormat="1" applyFont="1" applyFill="1" applyBorder="1" applyAlignment="1">
      <alignment horizontal="right" wrapText="1" indent="1"/>
    </xf>
    <xf numFmtId="4" fontId="33" fillId="33" borderId="41" xfId="0" applyNumberFormat="1" applyFont="1" applyFill="1" applyBorder="1" applyAlignment="1">
      <alignment horizontal="right" wrapText="1" indent="1"/>
    </xf>
    <xf numFmtId="0" fontId="57" fillId="0" borderId="0" xfId="0" applyFont="1" applyBorder="1" applyAlignment="1">
      <alignment vertical="center" wrapText="1"/>
    </xf>
    <xf numFmtId="43" fontId="40" fillId="0" borderId="0" xfId="0" applyNumberFormat="1" applyFont="1" applyAlignment="1"/>
    <xf numFmtId="43" fontId="42" fillId="0" borderId="21" xfId="6" applyNumberFormat="1" applyFont="1" applyFill="1" applyBorder="1" applyAlignment="1">
      <alignment horizontal="right" wrapText="1"/>
    </xf>
    <xf numFmtId="43" fontId="42" fillId="0" borderId="21" xfId="0" applyNumberFormat="1" applyFont="1" applyFill="1" applyBorder="1" applyAlignment="1">
      <alignment horizontal="right" wrapText="1"/>
    </xf>
    <xf numFmtId="164" fontId="43" fillId="33" borderId="21" xfId="0" applyNumberFormat="1" applyFont="1" applyFill="1" applyBorder="1" applyAlignment="1">
      <alignment horizontal="right" wrapText="1"/>
    </xf>
    <xf numFmtId="43" fontId="41" fillId="0" borderId="44" xfId="6" applyNumberFormat="1" applyFont="1" applyFill="1" applyBorder="1" applyAlignment="1">
      <alignment horizontal="right" wrapText="1"/>
    </xf>
    <xf numFmtId="43" fontId="41" fillId="0" borderId="45" xfId="6" applyNumberFormat="1" applyFont="1" applyFill="1" applyBorder="1" applyAlignment="1">
      <alignment horizontal="right" wrapText="1"/>
    </xf>
    <xf numFmtId="43" fontId="41" fillId="0" borderId="15" xfId="6" applyNumberFormat="1" applyFont="1" applyFill="1" applyBorder="1" applyAlignment="1">
      <alignment horizontal="right" wrapText="1"/>
    </xf>
    <xf numFmtId="164" fontId="43" fillId="33" borderId="15" xfId="0" applyNumberFormat="1" applyFont="1" applyFill="1" applyBorder="1" applyAlignment="1">
      <alignment horizontal="right" wrapText="1"/>
    </xf>
    <xf numFmtId="164" fontId="43" fillId="33" borderId="19" xfId="0" applyNumberFormat="1" applyFont="1" applyFill="1" applyBorder="1" applyAlignment="1">
      <alignment horizontal="right" wrapText="1"/>
    </xf>
    <xf numFmtId="0" fontId="50" fillId="0" borderId="25" xfId="0" applyFont="1" applyFill="1" applyBorder="1" applyAlignment="1">
      <alignment horizontal="left" wrapText="1"/>
    </xf>
    <xf numFmtId="43" fontId="42" fillId="0" borderId="15" xfId="6" applyNumberFormat="1" applyFont="1" applyFill="1" applyBorder="1" applyAlignment="1">
      <alignment horizontal="right" wrapText="1"/>
    </xf>
    <xf numFmtId="43" fontId="42" fillId="0" borderId="15" xfId="0" applyNumberFormat="1" applyFont="1" applyFill="1" applyBorder="1" applyAlignment="1">
      <alignment horizontal="right" wrapText="1"/>
    </xf>
    <xf numFmtId="0" fontId="49" fillId="0" borderId="23" xfId="0" applyFont="1" applyFill="1" applyBorder="1" applyAlignment="1">
      <alignment horizontal="left" wrapText="1"/>
    </xf>
    <xf numFmtId="43" fontId="41" fillId="0" borderId="33" xfId="6" applyNumberFormat="1" applyFont="1" applyFill="1" applyBorder="1" applyAlignment="1">
      <alignment horizontal="right" wrapText="1"/>
    </xf>
    <xf numFmtId="43" fontId="40" fillId="0" borderId="33" xfId="6" applyNumberFormat="1" applyFont="1" applyFill="1" applyBorder="1" applyAlignment="1">
      <alignment horizontal="right" wrapText="1"/>
    </xf>
    <xf numFmtId="0" fontId="49" fillId="0" borderId="19" xfId="0" applyFont="1" applyFill="1" applyBorder="1" applyAlignment="1">
      <alignment horizontal="left" wrapText="1"/>
    </xf>
    <xf numFmtId="43" fontId="42" fillId="0" borderId="19" xfId="0" applyNumberFormat="1" applyFont="1" applyFill="1" applyBorder="1" applyAlignment="1">
      <alignment horizontal="right" wrapText="1"/>
    </xf>
    <xf numFmtId="43" fontId="56" fillId="0" borderId="21" xfId="0" applyNumberFormat="1" applyFont="1" applyFill="1" applyBorder="1" applyAlignment="1">
      <alignment horizontal="center" vertical="center" wrapText="1"/>
    </xf>
    <xf numFmtId="4" fontId="57" fillId="0" borderId="46" xfId="0" applyNumberFormat="1" applyFont="1" applyBorder="1"/>
    <xf numFmtId="4" fontId="59" fillId="0" borderId="46" xfId="0" applyNumberFormat="1" applyFont="1" applyBorder="1"/>
    <xf numFmtId="4" fontId="56" fillId="38" borderId="24" xfId="0" applyNumberFormat="1" applyFont="1" applyFill="1" applyBorder="1" applyAlignment="1">
      <alignment horizontal="right" vertical="center" wrapText="1"/>
    </xf>
    <xf numFmtId="43" fontId="54" fillId="0" borderId="11" xfId="7" applyNumberFormat="1" applyFont="1" applyFill="1" applyBorder="1" applyAlignment="1">
      <alignment horizontal="right" wrapText="1"/>
    </xf>
    <xf numFmtId="43" fontId="54" fillId="37" borderId="11" xfId="0" applyNumberFormat="1" applyFont="1" applyFill="1" applyBorder="1" applyAlignment="1">
      <alignment horizontal="center" vertical="center" wrapText="1"/>
    </xf>
    <xf numFmtId="0" fontId="55" fillId="33" borderId="32" xfId="0" applyFont="1" applyFill="1" applyBorder="1" applyAlignment="1">
      <alignment horizontal="left" wrapText="1"/>
    </xf>
    <xf numFmtId="43" fontId="27" fillId="0" borderId="33" xfId="6" applyNumberFormat="1" applyFont="1" applyFill="1" applyBorder="1" applyAlignment="1">
      <alignment horizontal="right" wrapText="1"/>
    </xf>
    <xf numFmtId="43" fontId="63" fillId="36" borderId="19" xfId="0" applyNumberFormat="1" applyFont="1" applyFill="1" applyBorder="1" applyAlignment="1">
      <alignment horizontal="center" vertical="center" wrapText="1"/>
    </xf>
    <xf numFmtId="0" fontId="37" fillId="35" borderId="0" xfId="0" applyFont="1" applyFill="1" applyAlignment="1">
      <alignment horizontal="left" vertical="center" wrapText="1"/>
    </xf>
    <xf numFmtId="0" fontId="22" fillId="0" borderId="0" xfId="0" applyFont="1" applyAlignment="1">
      <alignment horizontal="left" wrapText="1" indent="1"/>
    </xf>
    <xf numFmtId="0" fontId="0" fillId="0" borderId="0" xfId="0" applyAlignment="1">
      <alignment horizontal="left" wrapText="1" indent="1"/>
    </xf>
    <xf numFmtId="0" fontId="38" fillId="0" borderId="0" xfId="0" applyFont="1" applyAlignment="1">
      <alignment horizontal="center" wrapText="1"/>
    </xf>
    <xf numFmtId="0" fontId="43" fillId="0" borderId="12" xfId="0" applyFont="1" applyBorder="1" applyAlignment="1">
      <alignment horizontal="center" vertical="center" wrapText="1"/>
    </xf>
    <xf numFmtId="0" fontId="39" fillId="0" borderId="13" xfId="0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0" fontId="30" fillId="0" borderId="31" xfId="0" applyFont="1" applyBorder="1" applyAlignment="1">
      <alignment horizontal="right" vertical="center" wrapText="1"/>
    </xf>
    <xf numFmtId="0" fontId="34" fillId="0" borderId="31" xfId="0" applyFont="1" applyBorder="1" applyAlignment="1">
      <alignment horizontal="right" vertical="center" wrapText="1"/>
    </xf>
    <xf numFmtId="0" fontId="56" fillId="0" borderId="38" xfId="0" applyFont="1" applyBorder="1" applyAlignment="1">
      <alignment horizontal="center" vertical="center" wrapText="1"/>
    </xf>
    <xf numFmtId="0" fontId="56" fillId="0" borderId="37" xfId="0" applyFont="1" applyBorder="1" applyAlignment="1">
      <alignment horizontal="center" vertical="center" wrapText="1"/>
    </xf>
    <xf numFmtId="0" fontId="59" fillId="0" borderId="0" xfId="0" applyFont="1" applyAlignment="1">
      <alignment horizontal="center"/>
    </xf>
  </cellXfs>
  <cellStyles count="45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Normalno 2" xfId="43" xr:uid="{00000000-0005-0000-0000-000025000000}"/>
    <cellStyle name="Normalno 3" xfId="42" xr:uid="{00000000-0005-0000-0000-000026000000}"/>
    <cellStyle name="Normalno 4" xfId="44" xr:uid="{00000000-0005-0000-0000-000027000000}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"/>
  <sheetViews>
    <sheetView topLeftCell="A13" workbookViewId="0">
      <selection activeCell="C19" sqref="C19"/>
    </sheetView>
  </sheetViews>
  <sheetFormatPr defaultColWidth="9.140625" defaultRowHeight="10.5" x14ac:dyDescent="0.15"/>
  <cols>
    <col min="1" max="1" width="30.28515625" style="5" customWidth="1"/>
    <col min="2" max="4" width="12.7109375" style="5" customWidth="1"/>
    <col min="5" max="5" width="12.5703125" style="5" customWidth="1"/>
    <col min="6" max="6" width="8.28515625" style="5" hidden="1" customWidth="1"/>
    <col min="7" max="7" width="8.5703125" style="5" hidden="1" customWidth="1"/>
    <col min="8" max="16384" width="9.140625" style="5"/>
  </cols>
  <sheetData>
    <row r="1" spans="1:7" x14ac:dyDescent="0.15">
      <c r="A1" s="208" t="s">
        <v>84</v>
      </c>
      <c r="B1" s="209"/>
      <c r="C1" s="209"/>
      <c r="D1" s="209"/>
      <c r="E1" s="209"/>
      <c r="F1" s="209"/>
      <c r="G1" s="209"/>
    </row>
    <row r="2" spans="1:7" ht="23.25" customHeight="1" x14ac:dyDescent="0.15">
      <c r="A2" s="209"/>
      <c r="B2" s="209"/>
      <c r="C2" s="209"/>
      <c r="D2" s="209"/>
      <c r="E2" s="209"/>
      <c r="F2" s="209"/>
      <c r="G2" s="209"/>
    </row>
    <row r="4" spans="1:7" ht="12.75" x14ac:dyDescent="0.2">
      <c r="A4" s="210" t="s">
        <v>315</v>
      </c>
      <c r="B4" s="210"/>
      <c r="C4" s="210"/>
      <c r="D4" s="210"/>
      <c r="E4" s="210"/>
      <c r="F4" s="210"/>
      <c r="G4" s="210"/>
    </row>
    <row r="5" spans="1:7" ht="12.75" x14ac:dyDescent="0.2">
      <c r="B5" s="37"/>
      <c r="C5" s="37"/>
      <c r="D5" s="37"/>
    </row>
    <row r="7" spans="1:7" x14ac:dyDescent="0.15">
      <c r="A7" s="5" t="s">
        <v>46</v>
      </c>
    </row>
    <row r="10" spans="1:7" ht="16.5" customHeight="1" x14ac:dyDescent="0.15">
      <c r="A10" s="207"/>
      <c r="B10" s="207"/>
      <c r="C10" s="207"/>
      <c r="D10" s="207"/>
      <c r="E10" s="207"/>
      <c r="F10" s="207"/>
      <c r="G10" s="207"/>
    </row>
    <row r="11" spans="1:7" ht="16.5" customHeight="1" x14ac:dyDescent="0.15">
      <c r="A11" s="6"/>
      <c r="B11" s="6"/>
      <c r="C11" s="6"/>
      <c r="D11" s="6"/>
      <c r="E11" s="6"/>
      <c r="F11" s="6"/>
      <c r="G11" s="6"/>
    </row>
    <row r="12" spans="1:7" x14ac:dyDescent="0.15">
      <c r="A12" s="31" t="s">
        <v>3</v>
      </c>
    </row>
    <row r="13" spans="1:7" s="7" customFormat="1" ht="11.25" thickBot="1" x14ac:dyDescent="0.2">
      <c r="A13" s="5"/>
      <c r="B13" s="5"/>
      <c r="C13" s="5"/>
      <c r="D13" s="5"/>
      <c r="E13" s="5"/>
      <c r="F13" s="5"/>
      <c r="G13" s="5"/>
    </row>
    <row r="14" spans="1:7" ht="32.25" thickBot="1" x14ac:dyDescent="0.2">
      <c r="A14" s="38" t="s">
        <v>57</v>
      </c>
      <c r="B14" s="8" t="s">
        <v>302</v>
      </c>
      <c r="C14" s="22" t="s">
        <v>305</v>
      </c>
      <c r="D14" s="22" t="s">
        <v>304</v>
      </c>
      <c r="E14" s="22" t="s">
        <v>303</v>
      </c>
      <c r="F14" s="22" t="s">
        <v>1</v>
      </c>
      <c r="G14" s="22" t="s">
        <v>2</v>
      </c>
    </row>
    <row r="15" spans="1:7" x14ac:dyDescent="0.15">
      <c r="A15" s="23">
        <v>1</v>
      </c>
      <c r="B15" s="21">
        <v>2</v>
      </c>
      <c r="C15" s="23">
        <v>3</v>
      </c>
      <c r="D15" s="23">
        <v>4</v>
      </c>
      <c r="E15" s="23">
        <v>5</v>
      </c>
      <c r="F15" s="23">
        <v>6</v>
      </c>
      <c r="G15" s="23">
        <v>7</v>
      </c>
    </row>
    <row r="16" spans="1:7" ht="12" x14ac:dyDescent="0.2">
      <c r="A16" s="39" t="s">
        <v>4</v>
      </c>
      <c r="B16" s="34">
        <v>3857589.22</v>
      </c>
      <c r="C16" s="34">
        <v>5440278.1100000003</v>
      </c>
      <c r="D16" s="34">
        <v>8495108.1600000001</v>
      </c>
      <c r="E16" s="34">
        <v>7779007.4100000001</v>
      </c>
      <c r="F16" s="24">
        <f>E16/B16*100</f>
        <v>201.65463366781182</v>
      </c>
      <c r="G16" s="25">
        <f>E16/D16*100</f>
        <v>91.570433989624448</v>
      </c>
    </row>
    <row r="17" spans="1:7" ht="12" x14ac:dyDescent="0.2">
      <c r="A17" s="40" t="s">
        <v>17</v>
      </c>
      <c r="B17" s="34">
        <v>0</v>
      </c>
      <c r="C17" s="28">
        <v>0</v>
      </c>
      <c r="D17" s="28">
        <v>0</v>
      </c>
      <c r="E17" s="34">
        <v>0</v>
      </c>
      <c r="F17" s="10"/>
      <c r="G17" s="11" t="e">
        <f t="shared" ref="G17" si="0">E17/D17*100</f>
        <v>#DIV/0!</v>
      </c>
    </row>
    <row r="18" spans="1:7" ht="12" x14ac:dyDescent="0.2">
      <c r="A18" s="40" t="s">
        <v>68</v>
      </c>
      <c r="B18" s="28">
        <v>354767.68</v>
      </c>
      <c r="C18" s="28">
        <v>7700</v>
      </c>
      <c r="D18" s="28">
        <v>41193.18</v>
      </c>
      <c r="E18" s="28">
        <v>4185.6099999999997</v>
      </c>
      <c r="F18" s="10">
        <f t="shared" ref="F18:F21" si="1">E19/B19*100</f>
        <v>184.77050270835315</v>
      </c>
      <c r="G18" s="11">
        <f>E19/D19*100</f>
        <v>91.177580429699319</v>
      </c>
    </row>
    <row r="19" spans="1:7" ht="12" x14ac:dyDescent="0.2">
      <c r="A19" s="41" t="s">
        <v>38</v>
      </c>
      <c r="B19" s="33">
        <f>SUM(B16:B18)</f>
        <v>4212356.9000000004</v>
      </c>
      <c r="C19" s="33">
        <f>SUM(C16:C18)</f>
        <v>5447978.1100000003</v>
      </c>
      <c r="D19" s="33">
        <f>SUM(D16:D18)</f>
        <v>8536301.3399999999</v>
      </c>
      <c r="E19" s="33">
        <f>SUM(E16:E18)</f>
        <v>7783193.0200000005</v>
      </c>
      <c r="F19" s="10">
        <f t="shared" si="1"/>
        <v>65.733356801303103</v>
      </c>
      <c r="G19" s="11">
        <f>E20/D20*100</f>
        <v>106.80768211686988</v>
      </c>
    </row>
    <row r="20" spans="1:7" ht="15" customHeight="1" x14ac:dyDescent="0.2">
      <c r="A20" s="40" t="s">
        <v>18</v>
      </c>
      <c r="B20" s="28">
        <v>3265898.19</v>
      </c>
      <c r="C20" s="28">
        <v>1996331.02</v>
      </c>
      <c r="D20" s="28">
        <v>2009953.28</v>
      </c>
      <c r="E20" s="28">
        <v>2146784.5099999998</v>
      </c>
      <c r="F20" s="10">
        <f t="shared" si="1"/>
        <v>218.17638635317314</v>
      </c>
      <c r="G20" s="11">
        <f>E21/D21*100</f>
        <v>84.562012618125664</v>
      </c>
    </row>
    <row r="21" spans="1:7" ht="23.25" thickBot="1" x14ac:dyDescent="0.25">
      <c r="A21" s="40" t="s">
        <v>28</v>
      </c>
      <c r="B21" s="28">
        <v>2529518.14</v>
      </c>
      <c r="C21" s="28">
        <v>2888613.5</v>
      </c>
      <c r="D21" s="28">
        <v>6526348.0599999996</v>
      </c>
      <c r="E21" s="28">
        <v>5518811.2699999996</v>
      </c>
      <c r="F21" s="10">
        <f t="shared" si="1"/>
        <v>132.26997584830974</v>
      </c>
      <c r="G21" s="11">
        <f>E22/D22*100</f>
        <v>89.799966925722416</v>
      </c>
    </row>
    <row r="22" spans="1:7" ht="12.75" thickBot="1" x14ac:dyDescent="0.25">
      <c r="A22" s="42" t="s">
        <v>39</v>
      </c>
      <c r="B22" s="35">
        <f t="shared" ref="B22" si="2">SUM(B20:B21)</f>
        <v>5795416.3300000001</v>
      </c>
      <c r="C22" s="35">
        <f t="shared" ref="C22" si="3">SUM(C20:C21)</f>
        <v>4884944.5199999996</v>
      </c>
      <c r="D22" s="35">
        <f>SUM(D20:D21)</f>
        <v>8536301.3399999999</v>
      </c>
      <c r="E22" s="35">
        <f>SUM(E20:E21)</f>
        <v>7665595.7799999993</v>
      </c>
      <c r="F22" s="13"/>
      <c r="G22" s="13"/>
    </row>
    <row r="23" spans="1:7" ht="12.75" thickBot="1" x14ac:dyDescent="0.25">
      <c r="A23" s="43" t="s">
        <v>37</v>
      </c>
      <c r="B23" s="36">
        <f>SUM(B19-B22)</f>
        <v>-1583059.4299999997</v>
      </c>
      <c r="C23" s="36">
        <f t="shared" ref="C23:E23" si="4">SUM(C19-C22)</f>
        <v>563033.59000000078</v>
      </c>
      <c r="D23" s="36">
        <v>0</v>
      </c>
      <c r="E23" s="36">
        <f t="shared" si="4"/>
        <v>117597.24000000115</v>
      </c>
    </row>
    <row r="24" spans="1:7" x14ac:dyDescent="0.15">
      <c r="A24" s="44"/>
    </row>
    <row r="25" spans="1:7" x14ac:dyDescent="0.15">
      <c r="A25" s="44"/>
    </row>
    <row r="26" spans="1:7" ht="11.25" thickBot="1" x14ac:dyDescent="0.2">
      <c r="A26" s="46" t="s">
        <v>40</v>
      </c>
    </row>
    <row r="27" spans="1:7" ht="0.75" customHeight="1" thickBot="1" x14ac:dyDescent="0.2">
      <c r="A27" s="44"/>
      <c r="F27" s="8" t="s">
        <v>1</v>
      </c>
      <c r="G27" s="8" t="s">
        <v>2</v>
      </c>
    </row>
    <row r="28" spans="1:7" ht="32.25" thickBot="1" x14ac:dyDescent="0.25">
      <c r="A28" s="45" t="s">
        <v>0</v>
      </c>
      <c r="B28" s="8" t="s">
        <v>302</v>
      </c>
      <c r="C28" s="22" t="s">
        <v>305</v>
      </c>
      <c r="D28" s="22" t="s">
        <v>304</v>
      </c>
      <c r="E28" s="22" t="s">
        <v>303</v>
      </c>
      <c r="F28" s="10"/>
      <c r="G28" s="11"/>
    </row>
    <row r="29" spans="1:7" ht="23.25" thickBot="1" x14ac:dyDescent="0.25">
      <c r="A29" s="40" t="s">
        <v>41</v>
      </c>
      <c r="B29" s="10">
        <v>1624252.62</v>
      </c>
      <c r="C29" s="58">
        <v>0</v>
      </c>
      <c r="D29" s="10">
        <v>0</v>
      </c>
      <c r="E29" s="10"/>
      <c r="F29" s="10"/>
      <c r="G29" s="11"/>
    </row>
    <row r="30" spans="1:7" ht="23.25" thickBot="1" x14ac:dyDescent="0.25">
      <c r="A30" s="40" t="s">
        <v>42</v>
      </c>
      <c r="B30" s="9"/>
      <c r="C30" s="9"/>
      <c r="D30" s="12"/>
      <c r="E30" s="10">
        <v>150419.20000000001</v>
      </c>
      <c r="F30" s="13"/>
      <c r="G30" s="13"/>
    </row>
    <row r="31" spans="1:7" ht="12" thickBot="1" x14ac:dyDescent="0.25">
      <c r="A31" s="43" t="s">
        <v>43</v>
      </c>
      <c r="B31" s="13"/>
      <c r="C31" s="14"/>
      <c r="D31" s="13"/>
      <c r="E31" s="13"/>
    </row>
    <row r="32" spans="1:7" x14ac:dyDescent="0.15">
      <c r="A32" s="44"/>
    </row>
    <row r="33" spans="1:7" ht="4.5" customHeight="1" x14ac:dyDescent="0.15">
      <c r="A33" s="44"/>
    </row>
    <row r="34" spans="1:7" ht="14.25" customHeight="1" thickBot="1" x14ac:dyDescent="0.2">
      <c r="A34" s="46" t="s">
        <v>44</v>
      </c>
    </row>
    <row r="35" spans="1:7" ht="9" customHeight="1" thickBot="1" x14ac:dyDescent="0.2">
      <c r="A35" s="44"/>
      <c r="F35" s="8" t="s">
        <v>1</v>
      </c>
      <c r="G35" s="8" t="s">
        <v>2</v>
      </c>
    </row>
    <row r="36" spans="1:7" ht="33" customHeight="1" thickBot="1" x14ac:dyDescent="0.25">
      <c r="A36" s="45" t="s">
        <v>0</v>
      </c>
      <c r="B36" s="8" t="s">
        <v>302</v>
      </c>
      <c r="C36" s="22" t="s">
        <v>305</v>
      </c>
      <c r="D36" s="22" t="s">
        <v>304</v>
      </c>
      <c r="E36" s="22" t="s">
        <v>303</v>
      </c>
      <c r="F36" s="10">
        <f>E37/B37*100</f>
        <v>10.160929551930682</v>
      </c>
      <c r="G36" s="11">
        <f>E37/D37*100</f>
        <v>10.160929551930682</v>
      </c>
    </row>
    <row r="37" spans="1:7" ht="27" customHeight="1" thickBot="1" x14ac:dyDescent="0.25">
      <c r="A37" s="40" t="s">
        <v>45</v>
      </c>
      <c r="B37" s="26">
        <v>41193.18</v>
      </c>
      <c r="C37" s="26">
        <v>41193.18</v>
      </c>
      <c r="D37" s="26">
        <v>41193.18</v>
      </c>
      <c r="E37" s="26">
        <v>4185.6099999999997</v>
      </c>
    </row>
    <row r="38" spans="1:7" ht="15" hidden="1" customHeight="1" thickBot="1" x14ac:dyDescent="0.25">
      <c r="A38" s="44"/>
      <c r="B38" s="31"/>
      <c r="C38" s="26">
        <v>17067.900000000001</v>
      </c>
      <c r="D38" s="31"/>
      <c r="E38" s="31"/>
    </row>
    <row r="39" spans="1:7" ht="10.5" hidden="1" customHeight="1" thickBot="1" x14ac:dyDescent="0.25">
      <c r="A39" s="44"/>
      <c r="B39" s="31"/>
      <c r="C39" s="26">
        <v>17067.900000000001</v>
      </c>
      <c r="D39" s="31"/>
      <c r="E39" s="31"/>
    </row>
    <row r="40" spans="1:7" ht="15" hidden="1" customHeight="1" thickBot="1" x14ac:dyDescent="0.25">
      <c r="A40" s="44"/>
      <c r="B40" s="31"/>
      <c r="C40" s="178">
        <v>17067.900000000001</v>
      </c>
      <c r="D40" s="31"/>
      <c r="E40" s="31"/>
      <c r="F40" s="15" t="e">
        <f>E41/B41*100</f>
        <v>#DIV/0!</v>
      </c>
      <c r="G40" s="13" t="e">
        <f>E41/D41*100</f>
        <v>#DIV/0!</v>
      </c>
    </row>
    <row r="41" spans="1:7" ht="12" thickBot="1" x14ac:dyDescent="0.25">
      <c r="A41" s="47"/>
      <c r="B41" s="176"/>
      <c r="C41" s="179"/>
      <c r="D41" s="177"/>
      <c r="E41" s="32"/>
    </row>
    <row r="42" spans="1:7" ht="26.25" customHeight="1" x14ac:dyDescent="0.15">
      <c r="A42" s="7"/>
    </row>
    <row r="43" spans="1:7" ht="62.25" hidden="1" customHeight="1" x14ac:dyDescent="0.15">
      <c r="A43" s="7"/>
      <c r="F43" s="29"/>
      <c r="G43" s="29"/>
    </row>
    <row r="44" spans="1:7" ht="88.5" customHeight="1" x14ac:dyDescent="0.15">
      <c r="A44" s="29"/>
      <c r="B44" s="29"/>
      <c r="C44" s="29"/>
      <c r="D44" s="29"/>
      <c r="E44" s="29"/>
      <c r="F44" s="30"/>
      <c r="G44" s="30"/>
    </row>
    <row r="45" spans="1:7" ht="10.5" customHeight="1" x14ac:dyDescent="0.15">
      <c r="A45" s="30"/>
      <c r="B45" s="30"/>
      <c r="C45" s="30"/>
      <c r="D45" s="30"/>
      <c r="E45" s="30"/>
      <c r="F45" s="30"/>
      <c r="G45" s="30"/>
    </row>
    <row r="46" spans="1:7" ht="15.75" x14ac:dyDescent="0.15">
      <c r="A46" s="30"/>
      <c r="B46" s="30"/>
      <c r="C46" s="30"/>
      <c r="D46" s="30"/>
      <c r="E46" s="30"/>
    </row>
  </sheetData>
  <mergeCells count="3">
    <mergeCell ref="A10:G10"/>
    <mergeCell ref="A1:G2"/>
    <mergeCell ref="A4:G4"/>
  </mergeCells>
  <pageMargins left="0.2" right="0.2" top="0.46" bottom="0.31" header="0.21" footer="0.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39"/>
  <sheetViews>
    <sheetView showGridLines="0" topLeftCell="A117" workbookViewId="0">
      <selection activeCell="D139" sqref="D139"/>
    </sheetView>
  </sheetViews>
  <sheetFormatPr defaultColWidth="8.85546875" defaultRowHeight="12" x14ac:dyDescent="0.2"/>
  <cols>
    <col min="1" max="1" width="23.140625" style="1" customWidth="1"/>
    <col min="2" max="2" width="16.28515625" style="3" customWidth="1"/>
    <col min="3" max="3" width="18.140625" style="3" bestFit="1" customWidth="1"/>
    <col min="4" max="4" width="15.28515625" style="3" customWidth="1"/>
    <col min="5" max="5" width="18.28515625" style="3" customWidth="1"/>
    <col min="6" max="6" width="11.28515625" style="3" customWidth="1"/>
    <col min="7" max="7" width="7.85546875" style="3" customWidth="1"/>
    <col min="8" max="16384" width="8.85546875" style="2"/>
  </cols>
  <sheetData>
    <row r="1" spans="1:7" s="1" customFormat="1" ht="56.25" customHeight="1" thickBot="1" x14ac:dyDescent="0.25">
      <c r="A1" s="77" t="s">
        <v>58</v>
      </c>
      <c r="B1" s="211" t="s">
        <v>314</v>
      </c>
      <c r="C1" s="212"/>
      <c r="D1" s="212"/>
      <c r="E1" s="212"/>
      <c r="F1" s="212"/>
      <c r="G1" s="213"/>
    </row>
    <row r="2" spans="1:7" ht="36" x14ac:dyDescent="0.2">
      <c r="A2" s="78" t="s">
        <v>81</v>
      </c>
      <c r="B2" s="66" t="s">
        <v>307</v>
      </c>
      <c r="C2" s="66" t="s">
        <v>305</v>
      </c>
      <c r="D2" s="66" t="s">
        <v>308</v>
      </c>
      <c r="E2" s="66" t="s">
        <v>306</v>
      </c>
      <c r="F2" s="67" t="s">
        <v>59</v>
      </c>
      <c r="G2" s="67" t="s">
        <v>60</v>
      </c>
    </row>
    <row r="3" spans="1:7" x14ac:dyDescent="0.2">
      <c r="A3" s="79">
        <v>1</v>
      </c>
      <c r="B3" s="68">
        <v>2</v>
      </c>
      <c r="C3" s="68">
        <v>3</v>
      </c>
      <c r="D3" s="68">
        <v>4</v>
      </c>
      <c r="E3" s="68">
        <v>5</v>
      </c>
      <c r="F3" s="68">
        <v>6</v>
      </c>
      <c r="G3" s="69">
        <v>7</v>
      </c>
    </row>
    <row r="4" spans="1:7" x14ac:dyDescent="0.2">
      <c r="A4" s="78" t="s">
        <v>3</v>
      </c>
      <c r="B4" s="66"/>
      <c r="C4" s="66"/>
      <c r="D4" s="66"/>
      <c r="E4" s="66"/>
      <c r="F4" s="66"/>
      <c r="G4" s="70"/>
    </row>
    <row r="5" spans="1:7" x14ac:dyDescent="0.2">
      <c r="A5" s="78" t="s">
        <v>4</v>
      </c>
      <c r="B5" s="66">
        <f>SUM(B6,B19,B22,B25,B30)</f>
        <v>3857589.22</v>
      </c>
      <c r="C5" s="66">
        <f>SUM(C6,C19,C22,C25,C30)</f>
        <v>5440278.1099999994</v>
      </c>
      <c r="D5" s="66">
        <f>SUM(D6,D19,D22,D25,D31)</f>
        <v>8495108.1600000001</v>
      </c>
      <c r="E5" s="66">
        <f>SUM(E6,E22,E25,E31)</f>
        <v>7779007.4100000001</v>
      </c>
      <c r="F5" s="71">
        <f>SUM(E5/B5)*100</f>
        <v>201.65463366781182</v>
      </c>
      <c r="G5" s="71">
        <f>SUM(E5/D5)*100</f>
        <v>91.570433989624448</v>
      </c>
    </row>
    <row r="6" spans="1:7" ht="27.75" x14ac:dyDescent="0.2">
      <c r="A6" s="78" t="s">
        <v>5</v>
      </c>
      <c r="B6" s="66">
        <f>SUM(B7,B8,B10,B13,B16)</f>
        <v>2706224.99</v>
      </c>
      <c r="C6" s="66">
        <f>SUM(C10,C13)</f>
        <v>3130666.4699999997</v>
      </c>
      <c r="D6" s="66">
        <f>SUM(D7,D10,D13)</f>
        <v>2058000</v>
      </c>
      <c r="E6" s="66">
        <f>SUM(E8,E10,E13)</f>
        <v>2009848.9100000001</v>
      </c>
      <c r="F6" s="71">
        <f t="shared" ref="F6:F70" si="0">SUM(E6/B6)*100</f>
        <v>74.267620668154422</v>
      </c>
      <c r="G6" s="71">
        <f t="shared" ref="G6:G70" si="1">SUM(E6/D6)*100</f>
        <v>97.660296890184654</v>
      </c>
    </row>
    <row r="7" spans="1:7" s="4" customFormat="1" ht="18.75" x14ac:dyDescent="0.2">
      <c r="A7" s="78" t="s">
        <v>70</v>
      </c>
      <c r="B7" s="66">
        <v>0</v>
      </c>
      <c r="C7" s="66">
        <v>0</v>
      </c>
      <c r="D7" s="66">
        <v>0</v>
      </c>
      <c r="E7" s="66">
        <v>0</v>
      </c>
      <c r="F7" s="71" t="e">
        <f t="shared" si="0"/>
        <v>#DIV/0!</v>
      </c>
      <c r="G7" s="71" t="e">
        <f t="shared" si="1"/>
        <v>#DIV/0!</v>
      </c>
    </row>
    <row r="8" spans="1:7" s="4" customFormat="1" ht="24" customHeight="1" x14ac:dyDescent="0.2">
      <c r="A8" s="78" t="s">
        <v>6</v>
      </c>
      <c r="B8" s="66">
        <v>0</v>
      </c>
      <c r="C8" s="66">
        <v>0</v>
      </c>
      <c r="D8" s="66">
        <v>0</v>
      </c>
      <c r="E8" s="66">
        <v>0</v>
      </c>
      <c r="F8" s="71" t="e">
        <f t="shared" si="0"/>
        <v>#DIV/0!</v>
      </c>
      <c r="G8" s="71" t="e">
        <f t="shared" si="1"/>
        <v>#DIV/0!</v>
      </c>
    </row>
    <row r="9" spans="1:7" ht="22.5" customHeight="1" x14ac:dyDescent="0.2">
      <c r="A9" s="80" t="s">
        <v>7</v>
      </c>
      <c r="B9" s="70">
        <v>0</v>
      </c>
      <c r="C9" s="70">
        <v>0</v>
      </c>
      <c r="D9" s="70">
        <v>0</v>
      </c>
      <c r="E9" s="70">
        <v>0</v>
      </c>
      <c r="F9" s="71" t="e">
        <f t="shared" si="0"/>
        <v>#DIV/0!</v>
      </c>
      <c r="G9" s="71" t="e">
        <f t="shared" si="1"/>
        <v>#DIV/0!</v>
      </c>
    </row>
    <row r="10" spans="1:7" ht="30.75" customHeight="1" x14ac:dyDescent="0.2">
      <c r="A10" s="78" t="s">
        <v>8</v>
      </c>
      <c r="B10" s="66">
        <f>SUM(B11,B12)</f>
        <v>1535435.4</v>
      </c>
      <c r="C10" s="66">
        <f>SUM(C11:C12)</f>
        <v>2309533.59</v>
      </c>
      <c r="D10" s="66">
        <f>SUM(D11:D12)</f>
        <v>1753000</v>
      </c>
      <c r="E10" s="66">
        <f>SUM(E11:E12)</f>
        <v>1705695.12</v>
      </c>
      <c r="F10" s="71">
        <f t="shared" si="0"/>
        <v>111.08869314853624</v>
      </c>
      <c r="G10" s="71">
        <f t="shared" si="1"/>
        <v>97.301490017113522</v>
      </c>
    </row>
    <row r="11" spans="1:7" ht="33.75" customHeight="1" x14ac:dyDescent="0.2">
      <c r="A11" s="80" t="s">
        <v>9</v>
      </c>
      <c r="B11" s="70">
        <v>1534835.4</v>
      </c>
      <c r="C11" s="70">
        <v>1746500</v>
      </c>
      <c r="D11" s="70">
        <v>1753000</v>
      </c>
      <c r="E11" s="70">
        <v>1691940.34</v>
      </c>
      <c r="F11" s="71">
        <f t="shared" si="0"/>
        <v>110.23594712501419</v>
      </c>
      <c r="G11" s="71">
        <f t="shared" si="1"/>
        <v>96.516847689674847</v>
      </c>
    </row>
    <row r="12" spans="1:7" ht="32.25" customHeight="1" x14ac:dyDescent="0.2">
      <c r="A12" s="80" t="s">
        <v>10</v>
      </c>
      <c r="B12" s="70">
        <v>600</v>
      </c>
      <c r="C12" s="70">
        <v>563033.59</v>
      </c>
      <c r="D12" s="70">
        <v>0</v>
      </c>
      <c r="E12" s="70">
        <v>13754.78</v>
      </c>
      <c r="F12" s="71">
        <f t="shared" si="0"/>
        <v>2292.4633333333336</v>
      </c>
      <c r="G12" s="71" t="e">
        <f t="shared" si="1"/>
        <v>#DIV/0!</v>
      </c>
    </row>
    <row r="13" spans="1:7" ht="21" customHeight="1" x14ac:dyDescent="0.2">
      <c r="A13" s="78" t="s">
        <v>61</v>
      </c>
      <c r="B13" s="66">
        <f>SUM(B14:B15)</f>
        <v>1170789.5900000001</v>
      </c>
      <c r="C13" s="66">
        <f>SUM(C14:C15)</f>
        <v>821132.88</v>
      </c>
      <c r="D13" s="66">
        <f>SUM(D14:D15)</f>
        <v>305000</v>
      </c>
      <c r="E13" s="66">
        <f>SUM(E14:E15)</f>
        <v>304153.78999999998</v>
      </c>
      <c r="F13" s="71">
        <f t="shared" si="0"/>
        <v>25.978518479994339</v>
      </c>
      <c r="G13" s="71">
        <f t="shared" si="1"/>
        <v>99.722554098360646</v>
      </c>
    </row>
    <row r="14" spans="1:7" x14ac:dyDescent="0.2">
      <c r="A14" s="80" t="s">
        <v>64</v>
      </c>
      <c r="B14" s="70">
        <v>8128.48</v>
      </c>
      <c r="C14" s="70">
        <v>0</v>
      </c>
      <c r="D14" s="70">
        <v>0</v>
      </c>
      <c r="E14" s="70">
        <v>0</v>
      </c>
      <c r="F14" s="71">
        <f t="shared" si="0"/>
        <v>0</v>
      </c>
      <c r="G14" s="71" t="e">
        <f t="shared" si="1"/>
        <v>#DIV/0!</v>
      </c>
    </row>
    <row r="15" spans="1:7" ht="27.75" x14ac:dyDescent="0.2">
      <c r="A15" s="80" t="s">
        <v>85</v>
      </c>
      <c r="B15" s="70">
        <v>1162661.1100000001</v>
      </c>
      <c r="C15" s="70">
        <v>821132.88</v>
      </c>
      <c r="D15" s="70">
        <v>305000</v>
      </c>
      <c r="E15" s="70">
        <v>304153.78999999998</v>
      </c>
      <c r="F15" s="71">
        <f t="shared" si="0"/>
        <v>26.160141367418742</v>
      </c>
      <c r="G15" s="71">
        <f t="shared" si="1"/>
        <v>99.722554098360646</v>
      </c>
    </row>
    <row r="16" spans="1:7" ht="27.75" x14ac:dyDescent="0.2">
      <c r="A16" s="78" t="s">
        <v>71</v>
      </c>
      <c r="B16" s="66">
        <v>0</v>
      </c>
      <c r="C16" s="66">
        <v>0</v>
      </c>
      <c r="D16" s="66">
        <v>0</v>
      </c>
      <c r="E16" s="66">
        <v>0</v>
      </c>
      <c r="F16" s="71" t="e">
        <f t="shared" si="0"/>
        <v>#DIV/0!</v>
      </c>
      <c r="G16" s="71" t="e">
        <f t="shared" si="1"/>
        <v>#DIV/0!</v>
      </c>
    </row>
    <row r="17" spans="1:7" ht="18.75" x14ac:dyDescent="0.2">
      <c r="A17" s="80" t="s">
        <v>72</v>
      </c>
      <c r="B17" s="70">
        <v>0</v>
      </c>
      <c r="C17" s="70">
        <v>0</v>
      </c>
      <c r="D17" s="70">
        <v>0</v>
      </c>
      <c r="E17" s="70">
        <v>0</v>
      </c>
      <c r="F17" s="71" t="e">
        <f t="shared" si="0"/>
        <v>#DIV/0!</v>
      </c>
      <c r="G17" s="71" t="e">
        <f t="shared" si="1"/>
        <v>#DIV/0!</v>
      </c>
    </row>
    <row r="18" spans="1:7" ht="27.75" x14ac:dyDescent="0.2">
      <c r="A18" s="80" t="s">
        <v>73</v>
      </c>
      <c r="B18" s="70">
        <v>0</v>
      </c>
      <c r="C18" s="70">
        <v>0</v>
      </c>
      <c r="D18" s="70">
        <v>0</v>
      </c>
      <c r="E18" s="70">
        <v>0</v>
      </c>
      <c r="F18" s="71" t="e">
        <f t="shared" si="0"/>
        <v>#DIV/0!</v>
      </c>
      <c r="G18" s="71" t="e">
        <f t="shared" si="1"/>
        <v>#DIV/0!</v>
      </c>
    </row>
    <row r="19" spans="1:7" x14ac:dyDescent="0.2">
      <c r="A19" s="78" t="s">
        <v>160</v>
      </c>
      <c r="B19" s="66">
        <v>2783.22</v>
      </c>
      <c r="C19" s="66">
        <v>0</v>
      </c>
      <c r="D19" s="70"/>
      <c r="E19" s="66">
        <v>0</v>
      </c>
      <c r="F19" s="71">
        <f t="shared" si="0"/>
        <v>0</v>
      </c>
      <c r="G19" s="71" t="e">
        <f t="shared" si="1"/>
        <v>#DIV/0!</v>
      </c>
    </row>
    <row r="20" spans="1:7" ht="18.75" x14ac:dyDescent="0.2">
      <c r="A20" s="78" t="s">
        <v>161</v>
      </c>
      <c r="B20" s="66">
        <v>2783.22</v>
      </c>
      <c r="C20" s="66">
        <v>0</v>
      </c>
      <c r="D20" s="70"/>
      <c r="E20" s="66">
        <v>0</v>
      </c>
      <c r="F20" s="71">
        <f t="shared" si="0"/>
        <v>0</v>
      </c>
      <c r="G20" s="71" t="e">
        <f t="shared" si="1"/>
        <v>#DIV/0!</v>
      </c>
    </row>
    <row r="21" spans="1:7" x14ac:dyDescent="0.2">
      <c r="A21" s="80" t="s">
        <v>162</v>
      </c>
      <c r="B21" s="70">
        <v>2783.22</v>
      </c>
      <c r="C21" s="70">
        <v>0</v>
      </c>
      <c r="D21" s="70"/>
      <c r="E21" s="70">
        <v>0</v>
      </c>
      <c r="F21" s="71">
        <f t="shared" si="0"/>
        <v>0</v>
      </c>
      <c r="G21" s="71" t="e">
        <f t="shared" si="1"/>
        <v>#DIV/0!</v>
      </c>
    </row>
    <row r="22" spans="1:7" ht="36.75" x14ac:dyDescent="0.2">
      <c r="A22" s="78" t="s">
        <v>11</v>
      </c>
      <c r="B22" s="66">
        <v>680</v>
      </c>
      <c r="C22" s="66">
        <v>400</v>
      </c>
      <c r="D22" s="66">
        <v>700</v>
      </c>
      <c r="E22" s="66">
        <v>720</v>
      </c>
      <c r="F22" s="71">
        <f t="shared" si="0"/>
        <v>105.88235294117648</v>
      </c>
      <c r="G22" s="71">
        <f t="shared" si="1"/>
        <v>102.85714285714285</v>
      </c>
    </row>
    <row r="23" spans="1:7" s="4" customFormat="1" ht="18.75" x14ac:dyDescent="0.2">
      <c r="A23" s="78" t="s">
        <v>12</v>
      </c>
      <c r="B23" s="66">
        <v>680</v>
      </c>
      <c r="C23" s="66">
        <v>400</v>
      </c>
      <c r="D23" s="66">
        <v>700</v>
      </c>
      <c r="E23" s="66">
        <v>720</v>
      </c>
      <c r="F23" s="71">
        <f t="shared" si="0"/>
        <v>105.88235294117648</v>
      </c>
      <c r="G23" s="71">
        <f t="shared" si="1"/>
        <v>102.85714285714285</v>
      </c>
    </row>
    <row r="24" spans="1:7" x14ac:dyDescent="0.2">
      <c r="A24" s="80" t="s">
        <v>13</v>
      </c>
      <c r="B24" s="70">
        <v>680</v>
      </c>
      <c r="C24" s="66">
        <v>400</v>
      </c>
      <c r="D24" s="70">
        <v>700</v>
      </c>
      <c r="E24" s="70">
        <v>720</v>
      </c>
      <c r="F24" s="71">
        <f t="shared" si="0"/>
        <v>105.88235294117648</v>
      </c>
      <c r="G24" s="71">
        <f t="shared" si="1"/>
        <v>102.85714285714285</v>
      </c>
    </row>
    <row r="25" spans="1:7" ht="36.75" x14ac:dyDescent="0.2">
      <c r="A25" s="78" t="s">
        <v>14</v>
      </c>
      <c r="B25" s="66">
        <f>SUM(B26,B28)</f>
        <v>18348.900000000001</v>
      </c>
      <c r="C25" s="66">
        <v>7000</v>
      </c>
      <c r="D25" s="66">
        <f>SUM(D26,D28)</f>
        <v>20100</v>
      </c>
      <c r="E25" s="66">
        <f>SUM(E26,E28)</f>
        <v>22897.120000000003</v>
      </c>
      <c r="F25" s="71">
        <f t="shared" si="0"/>
        <v>124.78742594923946</v>
      </c>
      <c r="G25" s="71">
        <f t="shared" si="1"/>
        <v>113.91601990049753</v>
      </c>
    </row>
    <row r="26" spans="1:7" ht="27.75" x14ac:dyDescent="0.2">
      <c r="A26" s="78" t="s">
        <v>15</v>
      </c>
      <c r="B26" s="66">
        <v>13498.9</v>
      </c>
      <c r="C26" s="66">
        <v>6000</v>
      </c>
      <c r="D26" s="66">
        <v>14000</v>
      </c>
      <c r="E26" s="66">
        <v>13667.12</v>
      </c>
      <c r="F26" s="71">
        <f t="shared" si="0"/>
        <v>101.24617561430934</v>
      </c>
      <c r="G26" s="71">
        <f t="shared" si="1"/>
        <v>97.622285714285724</v>
      </c>
    </row>
    <row r="27" spans="1:7" x14ac:dyDescent="0.2">
      <c r="A27" s="80" t="s">
        <v>16</v>
      </c>
      <c r="B27" s="70">
        <v>13498.9</v>
      </c>
      <c r="C27" s="70">
        <v>6000</v>
      </c>
      <c r="D27" s="70">
        <v>14000</v>
      </c>
      <c r="E27" s="70">
        <v>13667.12</v>
      </c>
      <c r="F27" s="71">
        <f t="shared" si="0"/>
        <v>101.24617561430934</v>
      </c>
      <c r="G27" s="71">
        <f t="shared" si="1"/>
        <v>97.622285714285724</v>
      </c>
    </row>
    <row r="28" spans="1:7" s="4" customFormat="1" ht="18.75" x14ac:dyDescent="0.2">
      <c r="A28" s="78" t="s">
        <v>62</v>
      </c>
      <c r="B28" s="66">
        <v>4850</v>
      </c>
      <c r="C28" s="66">
        <v>1000</v>
      </c>
      <c r="D28" s="66">
        <v>6100</v>
      </c>
      <c r="E28" s="66">
        <v>9230</v>
      </c>
      <c r="F28" s="71">
        <f t="shared" si="0"/>
        <v>190.30927835051546</v>
      </c>
      <c r="G28" s="71">
        <f t="shared" si="1"/>
        <v>151.31147540983608</v>
      </c>
    </row>
    <row r="29" spans="1:7" x14ac:dyDescent="0.2">
      <c r="A29" s="80" t="s">
        <v>63</v>
      </c>
      <c r="B29" s="70">
        <v>4850</v>
      </c>
      <c r="C29" s="70">
        <v>1000</v>
      </c>
      <c r="D29" s="70">
        <v>6100</v>
      </c>
      <c r="E29" s="70">
        <v>9230</v>
      </c>
      <c r="F29" s="71">
        <f t="shared" si="0"/>
        <v>190.30927835051546</v>
      </c>
      <c r="G29" s="71">
        <f t="shared" si="1"/>
        <v>151.31147540983608</v>
      </c>
    </row>
    <row r="30" spans="1:7" s="4" customFormat="1" ht="27.75" x14ac:dyDescent="0.2">
      <c r="A30" s="78" t="s">
        <v>33</v>
      </c>
      <c r="B30" s="66">
        <v>1129552.1099999999</v>
      </c>
      <c r="C30" s="66">
        <v>2302211.64</v>
      </c>
      <c r="D30" s="66">
        <v>6416308.1600000001</v>
      </c>
      <c r="E30" s="66">
        <v>5745541.3799999999</v>
      </c>
      <c r="F30" s="71">
        <f t="shared" si="0"/>
        <v>508.65660195172404</v>
      </c>
      <c r="G30" s="71">
        <f t="shared" si="1"/>
        <v>89.545907657901509</v>
      </c>
    </row>
    <row r="31" spans="1:7" ht="36.75" x14ac:dyDescent="0.2">
      <c r="A31" s="78" t="s">
        <v>35</v>
      </c>
      <c r="B31" s="66">
        <f>SUM(B32,B33)</f>
        <v>1129552.1099999999</v>
      </c>
      <c r="C31" s="66">
        <v>2302211.64</v>
      </c>
      <c r="D31" s="66">
        <v>6416308.1600000001</v>
      </c>
      <c r="E31" s="66">
        <f>SUM(E32:E34)</f>
        <v>5745541.3799999999</v>
      </c>
      <c r="F31" s="71">
        <f t="shared" si="0"/>
        <v>508.65660195172404</v>
      </c>
      <c r="G31" s="71">
        <f t="shared" si="1"/>
        <v>89.545907657901509</v>
      </c>
    </row>
    <row r="32" spans="1:7" ht="18.75" x14ac:dyDescent="0.2">
      <c r="A32" s="80" t="s">
        <v>34</v>
      </c>
      <c r="B32" s="70">
        <v>308382.15000000002</v>
      </c>
      <c r="C32" s="70">
        <v>2302211.64</v>
      </c>
      <c r="D32" s="70">
        <v>6416326.1600000001</v>
      </c>
      <c r="E32" s="70">
        <v>221445.58</v>
      </c>
      <c r="F32" s="71">
        <f t="shared" si="0"/>
        <v>71.80881902535539</v>
      </c>
      <c r="G32" s="71">
        <f t="shared" si="1"/>
        <v>3.4512830937509573</v>
      </c>
    </row>
    <row r="33" spans="1:7" ht="18.75" x14ac:dyDescent="0.2">
      <c r="A33" s="80" t="s">
        <v>36</v>
      </c>
      <c r="B33" s="70">
        <v>821169.96</v>
      </c>
      <c r="C33" s="70"/>
      <c r="D33" s="70">
        <v>0</v>
      </c>
      <c r="E33" s="70">
        <v>5347286.53</v>
      </c>
      <c r="F33" s="71">
        <f t="shared" si="0"/>
        <v>651.17902388928121</v>
      </c>
      <c r="G33" s="71" t="e">
        <f t="shared" si="1"/>
        <v>#DIV/0!</v>
      </c>
    </row>
    <row r="34" spans="1:7" ht="27.75" x14ac:dyDescent="0.2">
      <c r="A34" s="80" t="s">
        <v>309</v>
      </c>
      <c r="B34" s="70"/>
      <c r="C34" s="70"/>
      <c r="D34" s="70"/>
      <c r="E34" s="70">
        <v>176809.27</v>
      </c>
      <c r="F34" s="71"/>
      <c r="G34" s="71"/>
    </row>
    <row r="35" spans="1:7" s="4" customFormat="1" x14ac:dyDescent="0.2">
      <c r="A35" s="78" t="s">
        <v>75</v>
      </c>
      <c r="B35" s="66"/>
      <c r="C35" s="66"/>
      <c r="D35" s="66"/>
      <c r="E35" s="66"/>
      <c r="F35" s="71" t="e">
        <f t="shared" si="0"/>
        <v>#DIV/0!</v>
      </c>
      <c r="G35" s="71" t="e">
        <f t="shared" si="1"/>
        <v>#DIV/0!</v>
      </c>
    </row>
    <row r="36" spans="1:7" x14ac:dyDescent="0.2">
      <c r="A36" s="80" t="s">
        <v>74</v>
      </c>
      <c r="B36" s="70"/>
      <c r="C36" s="70"/>
      <c r="D36" s="70"/>
      <c r="E36" s="70"/>
      <c r="F36" s="71" t="e">
        <f t="shared" si="0"/>
        <v>#DIV/0!</v>
      </c>
      <c r="G36" s="71" t="e">
        <f t="shared" si="1"/>
        <v>#DIV/0!</v>
      </c>
    </row>
    <row r="37" spans="1:7" ht="18.75" x14ac:dyDescent="0.2">
      <c r="A37" s="81" t="s">
        <v>17</v>
      </c>
      <c r="B37" s="66">
        <v>0</v>
      </c>
      <c r="C37" s="66"/>
      <c r="D37" s="66">
        <v>0</v>
      </c>
      <c r="E37" s="66">
        <v>0</v>
      </c>
      <c r="F37" s="71" t="e">
        <f t="shared" si="0"/>
        <v>#DIV/0!</v>
      </c>
      <c r="G37" s="71" t="e">
        <f t="shared" si="1"/>
        <v>#DIV/0!</v>
      </c>
    </row>
    <row r="38" spans="1:7" ht="18.75" x14ac:dyDescent="0.2">
      <c r="A38" s="81" t="s">
        <v>86</v>
      </c>
      <c r="B38" s="66">
        <v>0</v>
      </c>
      <c r="C38" s="66"/>
      <c r="D38" s="66">
        <v>0</v>
      </c>
      <c r="E38" s="66">
        <v>0</v>
      </c>
      <c r="F38" s="71" t="e">
        <f t="shared" si="0"/>
        <v>#DIV/0!</v>
      </c>
      <c r="G38" s="71" t="e">
        <f t="shared" si="1"/>
        <v>#DIV/0!</v>
      </c>
    </row>
    <row r="39" spans="1:7" ht="18.75" x14ac:dyDescent="0.2">
      <c r="A39" s="81" t="s">
        <v>87</v>
      </c>
      <c r="B39" s="66">
        <v>0</v>
      </c>
      <c r="C39" s="66"/>
      <c r="D39" s="66">
        <v>0</v>
      </c>
      <c r="E39" s="66">
        <v>0</v>
      </c>
      <c r="F39" s="71" t="e">
        <f t="shared" si="0"/>
        <v>#DIV/0!</v>
      </c>
      <c r="G39" s="71" t="e">
        <f t="shared" si="1"/>
        <v>#DIV/0!</v>
      </c>
    </row>
    <row r="40" spans="1:7" x14ac:dyDescent="0.2">
      <c r="A40" s="82" t="s">
        <v>88</v>
      </c>
      <c r="B40" s="70">
        <v>0</v>
      </c>
      <c r="C40" s="70"/>
      <c r="D40" s="70">
        <v>0</v>
      </c>
      <c r="E40" s="70">
        <v>0</v>
      </c>
      <c r="F40" s="71" t="e">
        <f t="shared" si="0"/>
        <v>#DIV/0!</v>
      </c>
      <c r="G40" s="71" t="e">
        <f t="shared" si="1"/>
        <v>#DIV/0!</v>
      </c>
    </row>
    <row r="41" spans="1:7" s="4" customFormat="1" ht="18.75" x14ac:dyDescent="0.2">
      <c r="A41" s="83" t="s">
        <v>41</v>
      </c>
      <c r="B41" s="72">
        <v>1624252.61</v>
      </c>
      <c r="C41" s="66"/>
      <c r="D41" s="72"/>
      <c r="E41" s="72"/>
      <c r="F41" s="71">
        <f t="shared" si="0"/>
        <v>0</v>
      </c>
      <c r="G41" s="71" t="e">
        <f t="shared" si="1"/>
        <v>#DIV/0!</v>
      </c>
    </row>
    <row r="42" spans="1:7" s="4" customFormat="1" x14ac:dyDescent="0.2">
      <c r="A42" s="83" t="s">
        <v>89</v>
      </c>
      <c r="B42" s="72">
        <v>1624252.61</v>
      </c>
      <c r="C42" s="66"/>
      <c r="D42" s="72"/>
      <c r="E42" s="72"/>
      <c r="F42" s="71">
        <f t="shared" si="0"/>
        <v>0</v>
      </c>
      <c r="G42" s="71" t="e">
        <f t="shared" si="1"/>
        <v>#DIV/0!</v>
      </c>
    </row>
    <row r="43" spans="1:7" s="59" customFormat="1" ht="50.25" customHeight="1" x14ac:dyDescent="0.2">
      <c r="A43" s="84" t="s">
        <v>90</v>
      </c>
      <c r="B43" s="72">
        <v>1624252.61</v>
      </c>
      <c r="C43" s="66"/>
      <c r="D43" s="72"/>
      <c r="E43" s="72"/>
      <c r="F43" s="71">
        <f t="shared" si="0"/>
        <v>0</v>
      </c>
      <c r="G43" s="71" t="e">
        <f t="shared" si="1"/>
        <v>#DIV/0!</v>
      </c>
    </row>
    <row r="44" spans="1:7" ht="38.25" customHeight="1" x14ac:dyDescent="0.2">
      <c r="A44" s="82" t="s">
        <v>91</v>
      </c>
      <c r="B44" s="73">
        <v>1624252.61</v>
      </c>
      <c r="C44" s="70"/>
      <c r="D44" s="73"/>
      <c r="E44" s="73"/>
      <c r="F44" s="71">
        <f t="shared" si="0"/>
        <v>0</v>
      </c>
      <c r="G44" s="71" t="e">
        <f t="shared" si="1"/>
        <v>#DIV/0!</v>
      </c>
    </row>
    <row r="45" spans="1:7" x14ac:dyDescent="0.2">
      <c r="A45" s="78" t="s">
        <v>65</v>
      </c>
      <c r="B45" s="66">
        <v>3159515.05</v>
      </c>
      <c r="C45" s="66">
        <v>7700</v>
      </c>
      <c r="D45" s="66">
        <v>41193.18</v>
      </c>
      <c r="E45" s="66">
        <v>4185.6099999999997</v>
      </c>
      <c r="F45" s="71">
        <f t="shared" si="0"/>
        <v>0.13247634316538548</v>
      </c>
      <c r="G45" s="71">
        <f t="shared" si="1"/>
        <v>10.160929551930682</v>
      </c>
    </row>
    <row r="46" spans="1:7" x14ac:dyDescent="0.2">
      <c r="A46" s="78" t="s">
        <v>66</v>
      </c>
      <c r="B46" s="66">
        <v>41193.18</v>
      </c>
      <c r="C46" s="66">
        <v>7700</v>
      </c>
      <c r="D46" s="66">
        <v>41193.18</v>
      </c>
      <c r="E46" s="66">
        <v>4185.6099999999997</v>
      </c>
      <c r="F46" s="71">
        <f t="shared" si="0"/>
        <v>10.160929551930682</v>
      </c>
      <c r="G46" s="71">
        <f t="shared" si="1"/>
        <v>10.160929551930682</v>
      </c>
    </row>
    <row r="47" spans="1:7" ht="18.75" x14ac:dyDescent="0.2">
      <c r="A47" s="85" t="s">
        <v>67</v>
      </c>
      <c r="B47" s="66">
        <f>SUM(B5,B37,B41,B45,B46)</f>
        <v>8682550.0599999987</v>
      </c>
      <c r="C47" s="66">
        <f>SUM(C5,C46)</f>
        <v>5447978.1099999994</v>
      </c>
      <c r="D47" s="66">
        <f>SUM(D5,D37,D41,D45)</f>
        <v>8536301.3399999999</v>
      </c>
      <c r="E47" s="66">
        <f>SUM(E5,E46)</f>
        <v>7783193.0200000005</v>
      </c>
      <c r="F47" s="71">
        <f t="shared" si="0"/>
        <v>89.641786873843856</v>
      </c>
      <c r="G47" s="71">
        <f t="shared" si="1"/>
        <v>91.177580429699319</v>
      </c>
    </row>
    <row r="48" spans="1:7" x14ac:dyDescent="0.2">
      <c r="A48" s="86"/>
      <c r="B48" s="66"/>
      <c r="C48" s="66"/>
      <c r="D48" s="66"/>
      <c r="E48" s="66"/>
      <c r="F48" s="71" t="e">
        <f t="shared" si="0"/>
        <v>#DIV/0!</v>
      </c>
      <c r="G48" s="71" t="e">
        <f t="shared" si="1"/>
        <v>#DIV/0!</v>
      </c>
    </row>
    <row r="49" spans="1:7" x14ac:dyDescent="0.2">
      <c r="A49" s="81" t="s">
        <v>18</v>
      </c>
      <c r="B49" s="61">
        <f>SUM(B50,B60,B92,B99,B102,B106,B110)</f>
        <v>3265898.1900000004</v>
      </c>
      <c r="C49" s="61">
        <f>SUM(C50,C60,C92)</f>
        <v>1994331.02</v>
      </c>
      <c r="D49" s="61">
        <f>SUM(D50,D60)</f>
        <v>2006953.2799999998</v>
      </c>
      <c r="E49" s="61">
        <v>2146784.5099999998</v>
      </c>
      <c r="F49" s="71">
        <f t="shared" si="0"/>
        <v>65.733356801303088</v>
      </c>
      <c r="G49" s="71">
        <f>SUM(E49/D49)*100</f>
        <v>106.96733857202693</v>
      </c>
    </row>
    <row r="50" spans="1:7" x14ac:dyDescent="0.2">
      <c r="A50" s="81" t="s">
        <v>19</v>
      </c>
      <c r="B50" s="61">
        <f>SUM(B51,B56,B58)</f>
        <v>1529859.71</v>
      </c>
      <c r="C50" s="181">
        <f>SUM(C51,C56,C58)</f>
        <v>1720589.9</v>
      </c>
      <c r="D50" s="61">
        <f>SUM(D51,D56,D58)</f>
        <v>1722089.9</v>
      </c>
      <c r="E50" s="61">
        <v>1850247.83</v>
      </c>
      <c r="F50" s="71">
        <f t="shared" si="0"/>
        <v>120.94232026020218</v>
      </c>
      <c r="G50" s="71">
        <f t="shared" si="1"/>
        <v>107.44199997921132</v>
      </c>
    </row>
    <row r="51" spans="1:7" x14ac:dyDescent="0.2">
      <c r="A51" s="87" t="s">
        <v>20</v>
      </c>
      <c r="B51" s="62">
        <f>SUM(B52:B55)</f>
        <v>1268796.73</v>
      </c>
      <c r="C51" s="61">
        <v>1349626.52</v>
      </c>
      <c r="D51" s="61">
        <v>1349626.52</v>
      </c>
      <c r="E51" s="62">
        <f>SUM(E52:E55)</f>
        <v>1530267.3099999998</v>
      </c>
      <c r="F51" s="71">
        <f t="shared" si="0"/>
        <v>120.6077596054334</v>
      </c>
      <c r="G51" s="71">
        <f t="shared" si="1"/>
        <v>113.38450210655313</v>
      </c>
    </row>
    <row r="52" spans="1:7" x14ac:dyDescent="0.2">
      <c r="A52" s="82" t="s">
        <v>92</v>
      </c>
      <c r="B52" s="60">
        <v>1226370.82</v>
      </c>
      <c r="C52" s="60">
        <v>1349626.52</v>
      </c>
      <c r="D52" s="60">
        <v>1349626.52</v>
      </c>
      <c r="E52" s="60">
        <v>1482020.89</v>
      </c>
      <c r="F52" s="71">
        <f t="shared" si="0"/>
        <v>120.84606595580934</v>
      </c>
      <c r="G52" s="71">
        <f t="shared" si="1"/>
        <v>109.80970424321536</v>
      </c>
    </row>
    <row r="53" spans="1:7" x14ac:dyDescent="0.2">
      <c r="A53" s="82" t="s">
        <v>93</v>
      </c>
      <c r="B53" s="60">
        <v>1283.44</v>
      </c>
      <c r="C53" s="60">
        <v>0</v>
      </c>
      <c r="D53" s="60">
        <v>0</v>
      </c>
      <c r="E53" s="60">
        <v>2400</v>
      </c>
      <c r="F53" s="71">
        <f t="shared" si="0"/>
        <v>186.99744436826029</v>
      </c>
      <c r="G53" s="71" t="e">
        <f t="shared" si="1"/>
        <v>#DIV/0!</v>
      </c>
    </row>
    <row r="54" spans="1:7" x14ac:dyDescent="0.2">
      <c r="A54" s="82" t="s">
        <v>94</v>
      </c>
      <c r="B54" s="60">
        <v>0</v>
      </c>
      <c r="C54" s="60"/>
      <c r="D54" s="60">
        <v>0</v>
      </c>
      <c r="E54" s="60">
        <v>0</v>
      </c>
      <c r="F54" s="71" t="e">
        <f t="shared" si="0"/>
        <v>#DIV/0!</v>
      </c>
      <c r="G54" s="71" t="e">
        <f t="shared" si="1"/>
        <v>#DIV/0!</v>
      </c>
    </row>
    <row r="55" spans="1:7" x14ac:dyDescent="0.2">
      <c r="A55" s="82" t="s">
        <v>95</v>
      </c>
      <c r="B55" s="60">
        <v>41142.47</v>
      </c>
      <c r="C55" s="60">
        <v>0</v>
      </c>
      <c r="D55" s="60">
        <v>0</v>
      </c>
      <c r="E55" s="60">
        <v>45846.42</v>
      </c>
      <c r="F55" s="71">
        <f t="shared" si="0"/>
        <v>111.43331938991507</v>
      </c>
      <c r="G55" s="71" t="e">
        <f t="shared" si="1"/>
        <v>#DIV/0!</v>
      </c>
    </row>
    <row r="56" spans="1:7" x14ac:dyDescent="0.2">
      <c r="A56" s="87" t="s">
        <v>21</v>
      </c>
      <c r="B56" s="62">
        <v>51605.06</v>
      </c>
      <c r="C56" s="63">
        <v>152400</v>
      </c>
      <c r="D56" s="75">
        <v>153900</v>
      </c>
      <c r="E56" s="63">
        <v>66632.08</v>
      </c>
      <c r="F56" s="71">
        <f t="shared" si="0"/>
        <v>129.11927628802295</v>
      </c>
      <c r="G56" s="71">
        <f t="shared" si="1"/>
        <v>43.29569850552307</v>
      </c>
    </row>
    <row r="57" spans="1:7" x14ac:dyDescent="0.2">
      <c r="A57" s="88" t="s">
        <v>96</v>
      </c>
      <c r="B57" s="64">
        <v>51605.06</v>
      </c>
      <c r="C57" s="64">
        <v>152400</v>
      </c>
      <c r="D57" s="76">
        <v>153900</v>
      </c>
      <c r="E57" s="64">
        <v>66632.08</v>
      </c>
      <c r="F57" s="71">
        <f t="shared" si="0"/>
        <v>129.11927628802295</v>
      </c>
      <c r="G57" s="71">
        <f t="shared" si="1"/>
        <v>43.29569850552307</v>
      </c>
    </row>
    <row r="58" spans="1:7" x14ac:dyDescent="0.2">
      <c r="A58" s="87" t="s">
        <v>22</v>
      </c>
      <c r="B58" s="62">
        <v>209457.92000000001</v>
      </c>
      <c r="C58" s="63">
        <v>218563.38</v>
      </c>
      <c r="D58" s="75">
        <v>218563.38</v>
      </c>
      <c r="E58" s="63">
        <v>253348.44</v>
      </c>
      <c r="F58" s="71">
        <f t="shared" si="0"/>
        <v>120.95433774955848</v>
      </c>
      <c r="G58" s="71">
        <f t="shared" si="1"/>
        <v>115.91531939156505</v>
      </c>
    </row>
    <row r="59" spans="1:7" ht="18.75" x14ac:dyDescent="0.2">
      <c r="A59" s="88" t="s">
        <v>97</v>
      </c>
      <c r="B59" s="64">
        <v>209457.92000000001</v>
      </c>
      <c r="C59" s="64">
        <v>218563.38</v>
      </c>
      <c r="D59" s="76">
        <v>218563.38</v>
      </c>
      <c r="E59" s="64">
        <v>253348.44</v>
      </c>
      <c r="F59" s="71">
        <f t="shared" si="0"/>
        <v>120.95433774955848</v>
      </c>
      <c r="G59" s="71">
        <f t="shared" si="1"/>
        <v>115.91531939156505</v>
      </c>
    </row>
    <row r="60" spans="1:7" x14ac:dyDescent="0.2">
      <c r="A60" s="87" t="s">
        <v>23</v>
      </c>
      <c r="B60" s="62">
        <f>SUM(B61,B65,B72,B82,B84)</f>
        <v>357773.57999999996</v>
      </c>
      <c r="C60" s="62">
        <f>SUM(C61,C65,C72,C82,C84)</f>
        <v>273721.12</v>
      </c>
      <c r="D60" s="62">
        <f>SUM(D61,D65,D72,D84)</f>
        <v>284863.38</v>
      </c>
      <c r="E60" s="62">
        <f>SUM(E61,E65,E72,E82,E84)</f>
        <v>255896.41</v>
      </c>
      <c r="F60" s="71">
        <f t="shared" si="0"/>
        <v>71.524680497648831</v>
      </c>
      <c r="G60" s="71">
        <f t="shared" si="1"/>
        <v>89.831276312174623</v>
      </c>
    </row>
    <row r="61" spans="1:7" ht="18.75" x14ac:dyDescent="0.2">
      <c r="A61" s="87" t="s">
        <v>24</v>
      </c>
      <c r="B61" s="62">
        <f>SUM(B62:B64)</f>
        <v>77742.95</v>
      </c>
      <c r="C61" s="62">
        <f>SUM(C62:C64)</f>
        <v>55000</v>
      </c>
      <c r="D61" s="62">
        <f>SUM(D62:D64)</f>
        <v>46800</v>
      </c>
      <c r="E61" s="62">
        <f>SUM(E62:E64)</f>
        <v>71170.490000000005</v>
      </c>
      <c r="F61" s="71">
        <f t="shared" si="0"/>
        <v>91.545908664386943</v>
      </c>
      <c r="G61" s="71">
        <f t="shared" si="1"/>
        <v>152.07369658119657</v>
      </c>
    </row>
    <row r="62" spans="1:7" x14ac:dyDescent="0.2">
      <c r="A62" s="88" t="s">
        <v>98</v>
      </c>
      <c r="B62" s="64">
        <v>49737.48</v>
      </c>
      <c r="C62" s="64">
        <v>24000</v>
      </c>
      <c r="D62" s="76">
        <v>18100</v>
      </c>
      <c r="E62" s="64">
        <v>37204.230000000003</v>
      </c>
      <c r="F62" s="71">
        <f t="shared" si="0"/>
        <v>74.80119620053128</v>
      </c>
      <c r="G62" s="71">
        <f t="shared" si="1"/>
        <v>205.5482320441989</v>
      </c>
    </row>
    <row r="63" spans="1:7" ht="18.75" x14ac:dyDescent="0.2">
      <c r="A63" s="88" t="s">
        <v>99</v>
      </c>
      <c r="B63" s="64">
        <v>26489.29</v>
      </c>
      <c r="C63" s="64">
        <v>27500</v>
      </c>
      <c r="D63" s="76">
        <v>27500</v>
      </c>
      <c r="E63" s="64">
        <v>32780.31</v>
      </c>
      <c r="F63" s="71">
        <f t="shared" si="0"/>
        <v>123.74929641375816</v>
      </c>
      <c r="G63" s="71">
        <f t="shared" si="1"/>
        <v>119.20112727272726</v>
      </c>
    </row>
    <row r="64" spans="1:7" ht="33.75" customHeight="1" x14ac:dyDescent="0.2">
      <c r="A64" s="88" t="s">
        <v>100</v>
      </c>
      <c r="B64" s="64">
        <v>1516.18</v>
      </c>
      <c r="C64" s="64">
        <v>3500</v>
      </c>
      <c r="D64" s="76">
        <v>1200</v>
      </c>
      <c r="E64" s="64">
        <v>1185.95</v>
      </c>
      <c r="F64" s="71">
        <f t="shared" si="0"/>
        <v>78.21960453244337</v>
      </c>
      <c r="G64" s="71">
        <f t="shared" si="1"/>
        <v>98.829166666666666</v>
      </c>
    </row>
    <row r="65" spans="1:7" ht="31.5" customHeight="1" x14ac:dyDescent="0.2">
      <c r="A65" s="87" t="s">
        <v>25</v>
      </c>
      <c r="B65" s="62">
        <f>SUM(B66:B71)</f>
        <v>74676.22</v>
      </c>
      <c r="C65" s="62">
        <f>SUM(C66:C71)</f>
        <v>72700</v>
      </c>
      <c r="D65" s="62">
        <f>SUM(D66:D71)</f>
        <v>51925.56</v>
      </c>
      <c r="E65" s="62">
        <f>SUM(E66:E71)</f>
        <v>63513.439999999995</v>
      </c>
      <c r="F65" s="71">
        <f t="shared" si="0"/>
        <v>85.051760788106307</v>
      </c>
      <c r="G65" s="71">
        <f t="shared" si="1"/>
        <v>122.3163313019638</v>
      </c>
    </row>
    <row r="66" spans="1:7" ht="18.75" x14ac:dyDescent="0.2">
      <c r="A66" s="88" t="s">
        <v>101</v>
      </c>
      <c r="B66" s="64">
        <v>22111.14</v>
      </c>
      <c r="C66" s="64">
        <v>20500</v>
      </c>
      <c r="D66" s="76">
        <v>18086.560000000001</v>
      </c>
      <c r="E66" s="64">
        <v>17930.13</v>
      </c>
      <c r="F66" s="71">
        <f t="shared" si="0"/>
        <v>81.090934253050733</v>
      </c>
      <c r="G66" s="71">
        <f t="shared" si="1"/>
        <v>99.13510363496431</v>
      </c>
    </row>
    <row r="67" spans="1:7" x14ac:dyDescent="0.2">
      <c r="A67" s="88" t="s">
        <v>102</v>
      </c>
      <c r="B67" s="64">
        <v>8870.8799999999992</v>
      </c>
      <c r="C67" s="64">
        <v>17000</v>
      </c>
      <c r="D67" s="76">
        <v>8500</v>
      </c>
      <c r="E67" s="64">
        <v>8400.65</v>
      </c>
      <c r="F67" s="71">
        <f t="shared" si="0"/>
        <v>94.699173024547733</v>
      </c>
      <c r="G67" s="71">
        <f t="shared" si="1"/>
        <v>98.831176470588233</v>
      </c>
    </row>
    <row r="68" spans="1:7" x14ac:dyDescent="0.2">
      <c r="A68" s="88" t="s">
        <v>103</v>
      </c>
      <c r="B68" s="64">
        <v>41843.629999999997</v>
      </c>
      <c r="C68" s="64">
        <v>33900</v>
      </c>
      <c r="D68" s="76">
        <v>22500</v>
      </c>
      <c r="E68" s="64">
        <v>34739.839999999997</v>
      </c>
      <c r="F68" s="71">
        <f t="shared" si="0"/>
        <v>83.023007325129299</v>
      </c>
      <c r="G68" s="71">
        <f t="shared" si="1"/>
        <v>154.39928888888886</v>
      </c>
    </row>
    <row r="69" spans="1:7" ht="18.75" x14ac:dyDescent="0.2">
      <c r="A69" s="88" t="s">
        <v>104</v>
      </c>
      <c r="B69" s="64">
        <v>1670.57</v>
      </c>
      <c r="C69" s="64">
        <v>800</v>
      </c>
      <c r="D69" s="76">
        <v>2000</v>
      </c>
      <c r="E69" s="64">
        <v>1842.93</v>
      </c>
      <c r="F69" s="71">
        <f t="shared" si="0"/>
        <v>110.31743656356814</v>
      </c>
      <c r="G69" s="71">
        <f t="shared" si="1"/>
        <v>92.146500000000003</v>
      </c>
    </row>
    <row r="70" spans="1:7" x14ac:dyDescent="0.2">
      <c r="A70" s="88" t="s">
        <v>105</v>
      </c>
      <c r="B70" s="64">
        <v>0</v>
      </c>
      <c r="C70" s="64">
        <v>300</v>
      </c>
      <c r="D70" s="76">
        <v>639</v>
      </c>
      <c r="E70" s="64">
        <v>439</v>
      </c>
      <c r="F70" s="71" t="e">
        <f t="shared" si="0"/>
        <v>#DIV/0!</v>
      </c>
      <c r="G70" s="71">
        <f t="shared" si="1"/>
        <v>68.701095461658852</v>
      </c>
    </row>
    <row r="71" spans="1:7" ht="18.75" x14ac:dyDescent="0.2">
      <c r="A71" s="88" t="s">
        <v>106</v>
      </c>
      <c r="B71" s="64">
        <v>180</v>
      </c>
      <c r="C71" s="64">
        <v>200</v>
      </c>
      <c r="D71" s="76">
        <v>200</v>
      </c>
      <c r="E71" s="64">
        <v>160.88999999999999</v>
      </c>
      <c r="F71" s="71">
        <f t="shared" ref="F71:F135" si="2">SUM(E71/B71)*100</f>
        <v>89.383333333333326</v>
      </c>
      <c r="G71" s="71">
        <f t="shared" ref="G71:G135" si="3">SUM(E71/D71)*100</f>
        <v>80.444999999999993</v>
      </c>
    </row>
    <row r="72" spans="1:7" x14ac:dyDescent="0.2">
      <c r="A72" s="87" t="s">
        <v>26</v>
      </c>
      <c r="B72" s="62">
        <f>SUM(B73:B81)</f>
        <v>186088.81</v>
      </c>
      <c r="C72" s="62">
        <f>SUM(C73:C81)</f>
        <v>130341.12</v>
      </c>
      <c r="D72" s="62">
        <f>SUM(D73:D81)</f>
        <v>151349.63</v>
      </c>
      <c r="E72" s="62">
        <f>SUM(E73:E81)</f>
        <v>99316.290000000008</v>
      </c>
      <c r="F72" s="71">
        <f t="shared" si="2"/>
        <v>53.370371920804914</v>
      </c>
      <c r="G72" s="71">
        <f t="shared" si="3"/>
        <v>65.620437922444879</v>
      </c>
    </row>
    <row r="73" spans="1:7" x14ac:dyDescent="0.2">
      <c r="A73" s="88" t="s">
        <v>107</v>
      </c>
      <c r="B73" s="65">
        <v>5032.03</v>
      </c>
      <c r="C73" s="65">
        <v>8000</v>
      </c>
      <c r="D73" s="65">
        <v>4000</v>
      </c>
      <c r="E73" s="65">
        <v>4620.38</v>
      </c>
      <c r="F73" s="71">
        <f t="shared" si="2"/>
        <v>91.819404892260195</v>
      </c>
      <c r="G73" s="71">
        <f t="shared" si="3"/>
        <v>115.5095</v>
      </c>
    </row>
    <row r="74" spans="1:7" ht="18.75" x14ac:dyDescent="0.2">
      <c r="A74" s="88" t="s">
        <v>108</v>
      </c>
      <c r="B74" s="64">
        <v>1890.31</v>
      </c>
      <c r="C74" s="64">
        <v>1300</v>
      </c>
      <c r="D74" s="76">
        <v>2000</v>
      </c>
      <c r="E74" s="64">
        <v>2466.98</v>
      </c>
      <c r="F74" s="71">
        <f t="shared" si="2"/>
        <v>130.50663647761479</v>
      </c>
      <c r="G74" s="71">
        <f t="shared" si="3"/>
        <v>123.349</v>
      </c>
    </row>
    <row r="75" spans="1:7" x14ac:dyDescent="0.2">
      <c r="A75" s="88" t="s">
        <v>109</v>
      </c>
      <c r="B75" s="64">
        <v>0</v>
      </c>
      <c r="C75" s="64">
        <v>100</v>
      </c>
      <c r="D75" s="76">
        <v>50</v>
      </c>
      <c r="E75" s="64">
        <v>10.62</v>
      </c>
      <c r="F75" s="71" t="e">
        <f t="shared" si="2"/>
        <v>#DIV/0!</v>
      </c>
      <c r="G75" s="71">
        <f t="shared" si="3"/>
        <v>21.24</v>
      </c>
    </row>
    <row r="76" spans="1:7" x14ac:dyDescent="0.2">
      <c r="A76" s="88" t="s">
        <v>110</v>
      </c>
      <c r="B76" s="64">
        <v>5615.48</v>
      </c>
      <c r="C76" s="64">
        <v>6500</v>
      </c>
      <c r="D76" s="76">
        <v>5000</v>
      </c>
      <c r="E76" s="64">
        <v>5916.89</v>
      </c>
      <c r="F76" s="71">
        <f t="shared" si="2"/>
        <v>105.36748416876208</v>
      </c>
      <c r="G76" s="71">
        <f t="shared" si="3"/>
        <v>118.3378</v>
      </c>
    </row>
    <row r="77" spans="1:7" x14ac:dyDescent="0.2">
      <c r="A77" s="88" t="s">
        <v>47</v>
      </c>
      <c r="B77" s="64">
        <v>13198.2</v>
      </c>
      <c r="C77" s="64">
        <v>15000</v>
      </c>
      <c r="D77" s="76">
        <v>21000</v>
      </c>
      <c r="E77" s="64">
        <v>17750.46</v>
      </c>
      <c r="F77" s="71">
        <f t="shared" si="2"/>
        <v>134.49152157112331</v>
      </c>
      <c r="G77" s="71">
        <f t="shared" si="3"/>
        <v>84.525999999999996</v>
      </c>
    </row>
    <row r="78" spans="1:7" x14ac:dyDescent="0.2">
      <c r="A78" s="88" t="s">
        <v>111</v>
      </c>
      <c r="B78" s="64">
        <v>2580</v>
      </c>
      <c r="C78" s="64">
        <v>3941.12</v>
      </c>
      <c r="D78" s="76">
        <v>5920</v>
      </c>
      <c r="E78" s="64">
        <v>5340</v>
      </c>
      <c r="F78" s="71">
        <f t="shared" si="2"/>
        <v>206.97674418604652</v>
      </c>
      <c r="G78" s="71">
        <f t="shared" si="3"/>
        <v>90.202702702702695</v>
      </c>
    </row>
    <row r="79" spans="1:7" x14ac:dyDescent="0.2">
      <c r="A79" s="88" t="s">
        <v>112</v>
      </c>
      <c r="B79" s="64">
        <v>120476.51</v>
      </c>
      <c r="C79" s="64">
        <v>85000</v>
      </c>
      <c r="D79" s="76">
        <v>88000</v>
      </c>
      <c r="E79" s="64">
        <v>49766.69</v>
      </c>
      <c r="F79" s="71">
        <f t="shared" si="2"/>
        <v>41.308210206288351</v>
      </c>
      <c r="G79" s="71">
        <f t="shared" si="3"/>
        <v>56.553056818181823</v>
      </c>
    </row>
    <row r="80" spans="1:7" x14ac:dyDescent="0.2">
      <c r="A80" s="88" t="s">
        <v>113</v>
      </c>
      <c r="B80" s="64">
        <v>3531.14</v>
      </c>
      <c r="C80" s="64">
        <v>4000</v>
      </c>
      <c r="D80" s="76">
        <v>3350</v>
      </c>
      <c r="E80" s="64">
        <v>4397.74</v>
      </c>
      <c r="F80" s="71">
        <f t="shared" si="2"/>
        <v>124.54164943899137</v>
      </c>
      <c r="G80" s="71">
        <f t="shared" si="3"/>
        <v>131.2758208955224</v>
      </c>
    </row>
    <row r="81" spans="1:7" x14ac:dyDescent="0.2">
      <c r="A81" s="88" t="s">
        <v>114</v>
      </c>
      <c r="B81" s="64">
        <v>33765.14</v>
      </c>
      <c r="C81" s="64">
        <v>6500</v>
      </c>
      <c r="D81" s="76">
        <v>22029.63</v>
      </c>
      <c r="E81" s="64">
        <v>9046.5300000000007</v>
      </c>
      <c r="F81" s="71">
        <f t="shared" si="2"/>
        <v>26.792514409832151</v>
      </c>
      <c r="G81" s="71">
        <f t="shared" si="3"/>
        <v>41.065283438714133</v>
      </c>
    </row>
    <row r="82" spans="1:7" ht="18.75" x14ac:dyDescent="0.2">
      <c r="A82" s="87" t="s">
        <v>115</v>
      </c>
      <c r="B82" s="62">
        <v>0</v>
      </c>
      <c r="C82" s="62">
        <v>0</v>
      </c>
      <c r="D82" s="62">
        <v>0</v>
      </c>
      <c r="E82" s="62">
        <v>0</v>
      </c>
      <c r="F82" s="71" t="e">
        <f t="shared" si="2"/>
        <v>#DIV/0!</v>
      </c>
      <c r="G82" s="71" t="e">
        <f t="shared" si="3"/>
        <v>#DIV/0!</v>
      </c>
    </row>
    <row r="83" spans="1:7" ht="18.75" x14ac:dyDescent="0.2">
      <c r="A83" s="88" t="s">
        <v>116</v>
      </c>
      <c r="B83" s="64">
        <v>0</v>
      </c>
      <c r="C83" s="64">
        <v>0</v>
      </c>
      <c r="D83" s="76">
        <v>0</v>
      </c>
      <c r="E83" s="64">
        <v>0</v>
      </c>
      <c r="F83" s="71" t="e">
        <f t="shared" si="2"/>
        <v>#DIV/0!</v>
      </c>
      <c r="G83" s="71" t="e">
        <f t="shared" si="3"/>
        <v>#DIV/0!</v>
      </c>
    </row>
    <row r="84" spans="1:7" ht="18.75" x14ac:dyDescent="0.2">
      <c r="A84" s="87" t="s">
        <v>27</v>
      </c>
      <c r="B84" s="62">
        <f>SUM(B85:B91)</f>
        <v>19265.599999999999</v>
      </c>
      <c r="C84" s="62">
        <f>SUM(C86:C91)</f>
        <v>15680</v>
      </c>
      <c r="D84" s="62">
        <f>SUM(D86:D91)</f>
        <v>34788.19</v>
      </c>
      <c r="E84" s="62">
        <f>SUM(E85:E91)</f>
        <v>21896.19</v>
      </c>
      <c r="F84" s="71">
        <f t="shared" si="2"/>
        <v>113.65433726434682</v>
      </c>
      <c r="G84" s="71">
        <f t="shared" si="3"/>
        <v>62.941446508139677</v>
      </c>
    </row>
    <row r="85" spans="1:7" ht="18.75" x14ac:dyDescent="0.2">
      <c r="A85" s="88" t="s">
        <v>117</v>
      </c>
      <c r="B85" s="64">
        <v>274.37</v>
      </c>
      <c r="C85" s="64">
        <v>0</v>
      </c>
      <c r="D85" s="76">
        <v>0</v>
      </c>
      <c r="E85" s="64">
        <v>796.27</v>
      </c>
      <c r="F85" s="71">
        <f t="shared" si="2"/>
        <v>290.21758938659474</v>
      </c>
      <c r="G85" s="71" t="e">
        <f t="shared" si="3"/>
        <v>#DIV/0!</v>
      </c>
    </row>
    <row r="86" spans="1:7" x14ac:dyDescent="0.2">
      <c r="A86" s="88" t="s">
        <v>118</v>
      </c>
      <c r="B86" s="64">
        <v>3198.16</v>
      </c>
      <c r="C86" s="64">
        <v>1800</v>
      </c>
      <c r="D86" s="76">
        <v>1800</v>
      </c>
      <c r="E86" s="64">
        <v>2154.34</v>
      </c>
      <c r="F86" s="71">
        <f t="shared" si="2"/>
        <v>67.361858068389338</v>
      </c>
      <c r="G86" s="71">
        <f t="shared" si="3"/>
        <v>119.68555555555555</v>
      </c>
    </row>
    <row r="87" spans="1:7" x14ac:dyDescent="0.2">
      <c r="A87" s="88" t="s">
        <v>119</v>
      </c>
      <c r="B87" s="64">
        <v>2193.9699999999998</v>
      </c>
      <c r="C87" s="64">
        <v>2700</v>
      </c>
      <c r="D87" s="76">
        <v>5500</v>
      </c>
      <c r="E87" s="64">
        <v>4288.16</v>
      </c>
      <c r="F87" s="71">
        <f t="shared" si="2"/>
        <v>195.45208001932571</v>
      </c>
      <c r="G87" s="71">
        <f t="shared" si="3"/>
        <v>77.966545454545454</v>
      </c>
    </row>
    <row r="88" spans="1:7" x14ac:dyDescent="0.2">
      <c r="A88" s="88" t="s">
        <v>120</v>
      </c>
      <c r="B88" s="64">
        <v>0</v>
      </c>
      <c r="C88" s="64">
        <v>0</v>
      </c>
      <c r="D88" s="76">
        <v>0</v>
      </c>
      <c r="E88" s="64"/>
      <c r="F88" s="71" t="e">
        <f t="shared" si="2"/>
        <v>#DIV/0!</v>
      </c>
      <c r="G88" s="71" t="e">
        <f t="shared" si="3"/>
        <v>#DIV/0!</v>
      </c>
    </row>
    <row r="89" spans="1:7" x14ac:dyDescent="0.2">
      <c r="A89" s="88" t="s">
        <v>121</v>
      </c>
      <c r="B89" s="64">
        <v>3607.44</v>
      </c>
      <c r="C89" s="64">
        <v>4880</v>
      </c>
      <c r="D89" s="76">
        <v>5380</v>
      </c>
      <c r="E89" s="64">
        <v>5317.19</v>
      </c>
      <c r="F89" s="71">
        <f t="shared" si="2"/>
        <v>147.39510567050317</v>
      </c>
      <c r="G89" s="71">
        <f t="shared" si="3"/>
        <v>98.832527881040889</v>
      </c>
    </row>
    <row r="90" spans="1:7" x14ac:dyDescent="0.2">
      <c r="A90" s="88" t="s">
        <v>122</v>
      </c>
      <c r="B90" s="64">
        <v>0</v>
      </c>
      <c r="C90" s="64">
        <v>0</v>
      </c>
      <c r="D90" s="76">
        <v>0</v>
      </c>
      <c r="E90" s="64">
        <v>0</v>
      </c>
      <c r="F90" s="71" t="e">
        <f t="shared" si="2"/>
        <v>#DIV/0!</v>
      </c>
      <c r="G90" s="71" t="e">
        <f t="shared" si="3"/>
        <v>#DIV/0!</v>
      </c>
    </row>
    <row r="91" spans="1:7" ht="18.75" x14ac:dyDescent="0.2">
      <c r="A91" s="88" t="s">
        <v>123</v>
      </c>
      <c r="B91" s="64">
        <v>9991.66</v>
      </c>
      <c r="C91" s="64">
        <v>6300</v>
      </c>
      <c r="D91" s="76">
        <v>22108.19</v>
      </c>
      <c r="E91" s="64">
        <v>9340.23</v>
      </c>
      <c r="F91" s="71">
        <f t="shared" si="2"/>
        <v>93.48026253895749</v>
      </c>
      <c r="G91" s="71">
        <f t="shared" si="3"/>
        <v>42.247827615015069</v>
      </c>
    </row>
    <row r="92" spans="1:7" x14ac:dyDescent="0.2">
      <c r="A92" s="87" t="s">
        <v>82</v>
      </c>
      <c r="B92" s="63">
        <v>13348.09</v>
      </c>
      <c r="C92" s="62">
        <v>20</v>
      </c>
      <c r="D92" s="62">
        <v>0</v>
      </c>
      <c r="E92" s="187">
        <v>26390.07</v>
      </c>
      <c r="F92" s="71">
        <f t="shared" si="2"/>
        <v>197.70671309528177</v>
      </c>
      <c r="G92" s="71" t="e">
        <f t="shared" si="3"/>
        <v>#DIV/0!</v>
      </c>
    </row>
    <row r="93" spans="1:7" ht="18.75" x14ac:dyDescent="0.2">
      <c r="A93" s="87" t="s">
        <v>124</v>
      </c>
      <c r="B93" s="63">
        <v>13348.09</v>
      </c>
      <c r="C93" s="186">
        <v>0</v>
      </c>
      <c r="D93" s="186">
        <v>0</v>
      </c>
      <c r="E93" s="187">
        <f>SUM(E94:E95)</f>
        <v>26390.07</v>
      </c>
      <c r="F93" s="188">
        <f t="shared" si="2"/>
        <v>197.70671309528177</v>
      </c>
      <c r="G93" s="188" t="e">
        <f t="shared" si="3"/>
        <v>#DIV/0!</v>
      </c>
    </row>
    <row r="94" spans="1:7" ht="27.75" x14ac:dyDescent="0.2">
      <c r="A94" s="88" t="s">
        <v>310</v>
      </c>
      <c r="B94" s="185"/>
      <c r="C94" s="62"/>
      <c r="D94" s="62"/>
      <c r="E94" s="65">
        <v>19981.240000000002</v>
      </c>
      <c r="F94" s="189"/>
      <c r="G94" s="189"/>
    </row>
    <row r="95" spans="1:7" ht="18.75" x14ac:dyDescent="0.2">
      <c r="A95" s="88" t="s">
        <v>125</v>
      </c>
      <c r="B95" s="64">
        <v>13348.09</v>
      </c>
      <c r="C95" s="182">
        <v>0</v>
      </c>
      <c r="D95" s="183">
        <v>0</v>
      </c>
      <c r="E95" s="182">
        <v>6408.83</v>
      </c>
      <c r="F95" s="184">
        <f t="shared" si="2"/>
        <v>48.013086516497864</v>
      </c>
      <c r="G95" s="184" t="e">
        <f t="shared" si="3"/>
        <v>#DIV/0!</v>
      </c>
    </row>
    <row r="96" spans="1:7" x14ac:dyDescent="0.2">
      <c r="A96" s="87" t="s">
        <v>83</v>
      </c>
      <c r="B96" s="62">
        <v>0</v>
      </c>
      <c r="C96" s="62">
        <v>20</v>
      </c>
      <c r="D96" s="62">
        <v>0</v>
      </c>
      <c r="E96" s="62">
        <v>0</v>
      </c>
      <c r="F96" s="71" t="e">
        <f t="shared" si="2"/>
        <v>#DIV/0!</v>
      </c>
      <c r="G96" s="71" t="e">
        <f t="shared" si="3"/>
        <v>#DIV/0!</v>
      </c>
    </row>
    <row r="97" spans="1:7" ht="18.75" x14ac:dyDescent="0.2">
      <c r="A97" s="88" t="s">
        <v>126</v>
      </c>
      <c r="B97" s="64">
        <v>0</v>
      </c>
      <c r="C97" s="64">
        <v>20</v>
      </c>
      <c r="D97" s="76">
        <v>0</v>
      </c>
      <c r="E97" s="64">
        <v>0</v>
      </c>
      <c r="F97" s="71" t="e">
        <f t="shared" si="2"/>
        <v>#DIV/0!</v>
      </c>
      <c r="G97" s="71" t="e">
        <f t="shared" si="3"/>
        <v>#DIV/0!</v>
      </c>
    </row>
    <row r="98" spans="1:7" x14ac:dyDescent="0.2">
      <c r="A98" s="88" t="s">
        <v>127</v>
      </c>
      <c r="B98" s="64">
        <v>0</v>
      </c>
      <c r="C98" s="64">
        <v>0</v>
      </c>
      <c r="D98" s="76">
        <v>0</v>
      </c>
      <c r="E98" s="64">
        <v>0</v>
      </c>
      <c r="F98" s="71" t="e">
        <f t="shared" si="2"/>
        <v>#DIV/0!</v>
      </c>
      <c r="G98" s="71" t="e">
        <f t="shared" si="3"/>
        <v>#DIV/0!</v>
      </c>
    </row>
    <row r="99" spans="1:7" x14ac:dyDescent="0.2">
      <c r="A99" s="87" t="s">
        <v>128</v>
      </c>
      <c r="B99" s="63">
        <v>560176.66</v>
      </c>
      <c r="C99" s="62">
        <v>0</v>
      </c>
      <c r="D99" s="75">
        <v>0</v>
      </c>
      <c r="E99" s="63">
        <v>0</v>
      </c>
      <c r="F99" s="71">
        <f t="shared" si="2"/>
        <v>0</v>
      </c>
      <c r="G99" s="71" t="e">
        <f t="shared" si="3"/>
        <v>#DIV/0!</v>
      </c>
    </row>
    <row r="100" spans="1:7" ht="27.75" x14ac:dyDescent="0.2">
      <c r="A100" s="87" t="s">
        <v>129</v>
      </c>
      <c r="B100" s="63">
        <v>560176.66</v>
      </c>
      <c r="C100" s="63">
        <v>0</v>
      </c>
      <c r="D100" s="75"/>
      <c r="E100" s="63">
        <v>0</v>
      </c>
      <c r="F100" s="71">
        <f t="shared" si="2"/>
        <v>0</v>
      </c>
      <c r="G100" s="71" t="e">
        <f t="shared" si="3"/>
        <v>#DIV/0!</v>
      </c>
    </row>
    <row r="101" spans="1:7" ht="27.75" x14ac:dyDescent="0.2">
      <c r="A101" s="88" t="s">
        <v>130</v>
      </c>
      <c r="B101" s="64">
        <v>560176.66</v>
      </c>
      <c r="C101" s="64">
        <v>0</v>
      </c>
      <c r="D101" s="76">
        <v>0</v>
      </c>
      <c r="E101" s="64">
        <v>0</v>
      </c>
      <c r="F101" s="71">
        <f t="shared" si="2"/>
        <v>0</v>
      </c>
      <c r="G101" s="71" t="e">
        <f t="shared" si="3"/>
        <v>#DIV/0!</v>
      </c>
    </row>
    <row r="102" spans="1:7" ht="18.75" x14ac:dyDescent="0.2">
      <c r="A102" s="87" t="s">
        <v>131</v>
      </c>
      <c r="B102" s="62">
        <v>793999.45</v>
      </c>
      <c r="C102" s="62">
        <v>0</v>
      </c>
      <c r="D102" s="62">
        <v>0</v>
      </c>
      <c r="E102" s="62">
        <v>0</v>
      </c>
      <c r="F102" s="71">
        <f t="shared" si="2"/>
        <v>0</v>
      </c>
      <c r="G102" s="71" t="e">
        <f t="shared" si="3"/>
        <v>#DIV/0!</v>
      </c>
    </row>
    <row r="103" spans="1:7" ht="18.75" x14ac:dyDescent="0.2">
      <c r="A103" s="87" t="s">
        <v>132</v>
      </c>
      <c r="B103" s="62">
        <f>SUM(B104:B105)</f>
        <v>793999.45</v>
      </c>
      <c r="C103" s="62">
        <v>0</v>
      </c>
      <c r="D103" s="62"/>
      <c r="E103" s="62">
        <v>0</v>
      </c>
      <c r="F103" s="71">
        <f t="shared" si="2"/>
        <v>0</v>
      </c>
      <c r="G103" s="71" t="e">
        <f t="shared" si="3"/>
        <v>#DIV/0!</v>
      </c>
    </row>
    <row r="104" spans="1:7" ht="18.75" x14ac:dyDescent="0.2">
      <c r="A104" s="88" t="s">
        <v>133</v>
      </c>
      <c r="B104" s="64">
        <v>4469.58</v>
      </c>
      <c r="C104" s="74">
        <v>0</v>
      </c>
      <c r="D104" s="76">
        <v>0</v>
      </c>
      <c r="E104" s="64">
        <v>0</v>
      </c>
      <c r="F104" s="71">
        <f t="shared" si="2"/>
        <v>0</v>
      </c>
      <c r="G104" s="71" t="e">
        <f t="shared" si="3"/>
        <v>#DIV/0!</v>
      </c>
    </row>
    <row r="105" spans="1:7" ht="18.75" x14ac:dyDescent="0.2">
      <c r="A105" s="88" t="s">
        <v>134</v>
      </c>
      <c r="B105" s="64">
        <v>789529.87</v>
      </c>
      <c r="C105" s="64">
        <v>0</v>
      </c>
      <c r="D105" s="76">
        <v>0</v>
      </c>
      <c r="E105" s="64">
        <v>0</v>
      </c>
      <c r="F105" s="71">
        <f t="shared" si="2"/>
        <v>0</v>
      </c>
      <c r="G105" s="71" t="e">
        <f t="shared" si="3"/>
        <v>#DIV/0!</v>
      </c>
    </row>
    <row r="106" spans="1:7" ht="27.75" x14ac:dyDescent="0.2">
      <c r="A106" s="87" t="s">
        <v>135</v>
      </c>
      <c r="B106" s="63">
        <v>9400.02</v>
      </c>
      <c r="C106" s="62">
        <v>0</v>
      </c>
      <c r="D106" s="62">
        <v>0</v>
      </c>
      <c r="E106" s="63">
        <v>12742.18</v>
      </c>
      <c r="F106" s="71">
        <f t="shared" si="2"/>
        <v>135.55481796847241</v>
      </c>
      <c r="G106" s="71" t="e">
        <f t="shared" si="3"/>
        <v>#DIV/0!</v>
      </c>
    </row>
    <row r="107" spans="1:7" ht="18.75" x14ac:dyDescent="0.2">
      <c r="A107" s="87" t="s">
        <v>136</v>
      </c>
      <c r="B107" s="63">
        <v>9400.02</v>
      </c>
      <c r="C107" s="62">
        <v>0</v>
      </c>
      <c r="D107" s="62">
        <v>0</v>
      </c>
      <c r="E107" s="64">
        <v>12742.18</v>
      </c>
      <c r="F107" s="71">
        <f t="shared" si="2"/>
        <v>135.55481796847241</v>
      </c>
      <c r="G107" s="71" t="e">
        <f t="shared" si="3"/>
        <v>#DIV/0!</v>
      </c>
    </row>
    <row r="108" spans="1:7" ht="18.75" x14ac:dyDescent="0.2">
      <c r="A108" s="88" t="s">
        <v>137</v>
      </c>
      <c r="B108" s="64">
        <v>9400.02</v>
      </c>
      <c r="C108" s="64">
        <v>0</v>
      </c>
      <c r="D108" s="76">
        <v>0</v>
      </c>
      <c r="E108" s="64">
        <v>12742.18</v>
      </c>
      <c r="F108" s="71">
        <f t="shared" si="2"/>
        <v>135.55481796847241</v>
      </c>
      <c r="G108" s="71" t="e">
        <f t="shared" si="3"/>
        <v>#DIV/0!</v>
      </c>
    </row>
    <row r="109" spans="1:7" ht="18.75" x14ac:dyDescent="0.2">
      <c r="A109" s="88" t="s">
        <v>138</v>
      </c>
      <c r="B109" s="64">
        <v>0</v>
      </c>
      <c r="C109" s="64">
        <v>0</v>
      </c>
      <c r="D109" s="76">
        <v>0</v>
      </c>
      <c r="E109" s="64">
        <v>0</v>
      </c>
      <c r="F109" s="71" t="e">
        <f t="shared" si="2"/>
        <v>#DIV/0!</v>
      </c>
      <c r="G109" s="71" t="e">
        <f t="shared" si="3"/>
        <v>#DIV/0!</v>
      </c>
    </row>
    <row r="110" spans="1:7" x14ac:dyDescent="0.2">
      <c r="A110" s="87" t="s">
        <v>139</v>
      </c>
      <c r="B110" s="63">
        <v>1340.68</v>
      </c>
      <c r="C110" s="62">
        <v>0</v>
      </c>
      <c r="D110" s="62">
        <v>0</v>
      </c>
      <c r="E110" s="63">
        <v>1508</v>
      </c>
      <c r="F110" s="71">
        <f t="shared" si="2"/>
        <v>112.48023391114957</v>
      </c>
      <c r="G110" s="71" t="e">
        <f t="shared" si="3"/>
        <v>#DIV/0!</v>
      </c>
    </row>
    <row r="111" spans="1:7" x14ac:dyDescent="0.2">
      <c r="A111" s="87" t="s">
        <v>79</v>
      </c>
      <c r="B111" s="63">
        <v>1340.68</v>
      </c>
      <c r="C111" s="62">
        <v>0</v>
      </c>
      <c r="D111" s="62">
        <v>0</v>
      </c>
      <c r="E111" s="63">
        <v>1508</v>
      </c>
      <c r="F111" s="71">
        <f t="shared" si="2"/>
        <v>112.48023391114957</v>
      </c>
      <c r="G111" s="71" t="e">
        <f t="shared" si="3"/>
        <v>#DIV/0!</v>
      </c>
    </row>
    <row r="112" spans="1:7" x14ac:dyDescent="0.2">
      <c r="A112" s="88" t="s">
        <v>140</v>
      </c>
      <c r="B112" s="64">
        <v>1340.68</v>
      </c>
      <c r="C112" s="64">
        <v>0</v>
      </c>
      <c r="D112" s="76"/>
      <c r="E112" s="64">
        <v>1508</v>
      </c>
      <c r="F112" s="71">
        <f t="shared" si="2"/>
        <v>112.48023391114957</v>
      </c>
      <c r="G112" s="71" t="e">
        <f t="shared" si="3"/>
        <v>#DIV/0!</v>
      </c>
    </row>
    <row r="113" spans="1:7" ht="18.75" x14ac:dyDescent="0.2">
      <c r="A113" s="87" t="s">
        <v>28</v>
      </c>
      <c r="B113" s="62">
        <f>SUM(B114,B117,B133)</f>
        <v>2529518.14</v>
      </c>
      <c r="C113" s="62">
        <f>SUM(C114,C117,C133)</f>
        <v>2888613.3</v>
      </c>
      <c r="D113" s="62">
        <f>SUM(D114,D117,D133)</f>
        <v>6526348.0600000005</v>
      </c>
      <c r="E113" s="62">
        <f>SUM(E129,E134)</f>
        <v>5518811.2699999996</v>
      </c>
      <c r="F113" s="71">
        <f t="shared" si="2"/>
        <v>218.17638635317314</v>
      </c>
      <c r="G113" s="71">
        <f t="shared" si="3"/>
        <v>84.562012618125664</v>
      </c>
    </row>
    <row r="114" spans="1:7" ht="18.75" x14ac:dyDescent="0.2">
      <c r="A114" s="87" t="s">
        <v>141</v>
      </c>
      <c r="B114" s="62">
        <v>0</v>
      </c>
      <c r="C114" s="62">
        <v>0</v>
      </c>
      <c r="D114" s="62">
        <v>0</v>
      </c>
      <c r="E114" s="62">
        <v>0</v>
      </c>
      <c r="F114" s="71" t="e">
        <f t="shared" si="2"/>
        <v>#DIV/0!</v>
      </c>
      <c r="G114" s="71" t="e">
        <f t="shared" si="3"/>
        <v>#DIV/0!</v>
      </c>
    </row>
    <row r="115" spans="1:7" x14ac:dyDescent="0.2">
      <c r="A115" s="87" t="s">
        <v>142</v>
      </c>
      <c r="B115" s="62">
        <v>0</v>
      </c>
      <c r="C115" s="62">
        <v>0</v>
      </c>
      <c r="D115" s="62">
        <v>0</v>
      </c>
      <c r="E115" s="62">
        <v>0</v>
      </c>
      <c r="F115" s="71" t="e">
        <f t="shared" si="2"/>
        <v>#DIV/0!</v>
      </c>
      <c r="G115" s="71" t="e">
        <f t="shared" si="3"/>
        <v>#DIV/0!</v>
      </c>
    </row>
    <row r="116" spans="1:7" x14ac:dyDescent="0.2">
      <c r="A116" s="88" t="s">
        <v>143</v>
      </c>
      <c r="B116" s="64">
        <v>0</v>
      </c>
      <c r="C116" s="64">
        <v>0</v>
      </c>
      <c r="D116" s="76">
        <v>0</v>
      </c>
      <c r="E116" s="64">
        <v>0</v>
      </c>
      <c r="F116" s="71" t="e">
        <f t="shared" si="2"/>
        <v>#DIV/0!</v>
      </c>
      <c r="G116" s="71" t="e">
        <f t="shared" si="3"/>
        <v>#DIV/0!</v>
      </c>
    </row>
    <row r="117" spans="1:7" ht="18.75" x14ac:dyDescent="0.2">
      <c r="A117" s="87" t="s">
        <v>29</v>
      </c>
      <c r="B117" s="62">
        <f>SUM(B120,B127,B129,B131)</f>
        <v>46936.37</v>
      </c>
      <c r="C117" s="62"/>
      <c r="D117" s="75">
        <v>1156.32</v>
      </c>
      <c r="E117" s="62"/>
      <c r="F117" s="71">
        <f t="shared" si="2"/>
        <v>0</v>
      </c>
      <c r="G117" s="71">
        <f t="shared" si="3"/>
        <v>0</v>
      </c>
    </row>
    <row r="118" spans="1:7" x14ac:dyDescent="0.2">
      <c r="A118" s="87" t="s">
        <v>144</v>
      </c>
      <c r="B118" s="62"/>
      <c r="C118" s="62">
        <v>0</v>
      </c>
      <c r="D118" s="62">
        <v>0</v>
      </c>
      <c r="E118" s="62"/>
      <c r="F118" s="71" t="e">
        <f t="shared" si="2"/>
        <v>#DIV/0!</v>
      </c>
      <c r="G118" s="71" t="e">
        <f t="shared" si="3"/>
        <v>#DIV/0!</v>
      </c>
    </row>
    <row r="119" spans="1:7" x14ac:dyDescent="0.2">
      <c r="A119" s="88" t="s">
        <v>145</v>
      </c>
      <c r="B119" s="64"/>
      <c r="C119" s="64">
        <v>0</v>
      </c>
      <c r="D119" s="76"/>
      <c r="E119" s="64"/>
      <c r="F119" s="71" t="e">
        <f t="shared" si="2"/>
        <v>#DIV/0!</v>
      </c>
      <c r="G119" s="71" t="e">
        <f t="shared" si="3"/>
        <v>#DIV/0!</v>
      </c>
    </row>
    <row r="120" spans="1:7" x14ac:dyDescent="0.2">
      <c r="A120" s="87" t="s">
        <v>30</v>
      </c>
      <c r="B120" s="62">
        <f>SUM(B121:B126)</f>
        <v>17276.240000000002</v>
      </c>
      <c r="C120" s="62">
        <v>0</v>
      </c>
      <c r="D120" s="62"/>
      <c r="E120" s="62"/>
      <c r="F120" s="71">
        <f t="shared" si="2"/>
        <v>0</v>
      </c>
      <c r="G120" s="71" t="e">
        <f t="shared" si="3"/>
        <v>#DIV/0!</v>
      </c>
    </row>
    <row r="121" spans="1:7" x14ac:dyDescent="0.2">
      <c r="A121" s="88" t="s">
        <v>146</v>
      </c>
      <c r="B121" s="64">
        <v>0</v>
      </c>
      <c r="C121" s="64"/>
      <c r="D121" s="76"/>
      <c r="E121" s="64">
        <v>0</v>
      </c>
      <c r="F121" s="71" t="e">
        <f t="shared" si="2"/>
        <v>#DIV/0!</v>
      </c>
      <c r="G121" s="71" t="e">
        <f t="shared" si="3"/>
        <v>#DIV/0!</v>
      </c>
    </row>
    <row r="122" spans="1:7" x14ac:dyDescent="0.2">
      <c r="A122" s="88" t="s">
        <v>147</v>
      </c>
      <c r="B122" s="64">
        <v>0</v>
      </c>
      <c r="C122" s="64">
        <v>0</v>
      </c>
      <c r="D122" s="76">
        <v>0</v>
      </c>
      <c r="E122" s="64">
        <v>0</v>
      </c>
      <c r="F122" s="71" t="e">
        <f t="shared" si="2"/>
        <v>#DIV/0!</v>
      </c>
      <c r="G122" s="71" t="e">
        <f t="shared" si="3"/>
        <v>#DIV/0!</v>
      </c>
    </row>
    <row r="123" spans="1:7" x14ac:dyDescent="0.2">
      <c r="A123" s="88" t="s">
        <v>148</v>
      </c>
      <c r="B123" s="64">
        <v>0</v>
      </c>
      <c r="C123" s="64"/>
      <c r="D123" s="76">
        <v>0</v>
      </c>
      <c r="E123" s="64">
        <v>0</v>
      </c>
      <c r="F123" s="71" t="e">
        <f t="shared" si="2"/>
        <v>#DIV/0!</v>
      </c>
      <c r="G123" s="71" t="e">
        <f t="shared" si="3"/>
        <v>#DIV/0!</v>
      </c>
    </row>
    <row r="124" spans="1:7" x14ac:dyDescent="0.2">
      <c r="A124" s="88" t="s">
        <v>149</v>
      </c>
      <c r="B124" s="64">
        <v>0</v>
      </c>
      <c r="C124" s="64">
        <v>0</v>
      </c>
      <c r="D124" s="76">
        <v>0</v>
      </c>
      <c r="E124" s="64">
        <v>0</v>
      </c>
      <c r="F124" s="71" t="e">
        <f t="shared" si="2"/>
        <v>#DIV/0!</v>
      </c>
      <c r="G124" s="71" t="e">
        <f t="shared" si="3"/>
        <v>#DIV/0!</v>
      </c>
    </row>
    <row r="125" spans="1:7" x14ac:dyDescent="0.2">
      <c r="A125" s="88" t="s">
        <v>150</v>
      </c>
      <c r="B125" s="64">
        <v>0</v>
      </c>
      <c r="C125" s="64">
        <v>0</v>
      </c>
      <c r="D125" s="76">
        <v>0</v>
      </c>
      <c r="E125" s="64">
        <v>0</v>
      </c>
      <c r="F125" s="71" t="e">
        <f t="shared" si="2"/>
        <v>#DIV/0!</v>
      </c>
      <c r="G125" s="71" t="e">
        <f t="shared" si="3"/>
        <v>#DIV/0!</v>
      </c>
    </row>
    <row r="126" spans="1:7" ht="18.75" x14ac:dyDescent="0.2">
      <c r="A126" s="88" t="s">
        <v>151</v>
      </c>
      <c r="B126" s="64">
        <v>17276.240000000002</v>
      </c>
      <c r="C126" s="64"/>
      <c r="D126" s="76"/>
      <c r="E126" s="64"/>
      <c r="F126" s="71">
        <f t="shared" si="2"/>
        <v>0</v>
      </c>
      <c r="G126" s="71" t="e">
        <f t="shared" si="3"/>
        <v>#DIV/0!</v>
      </c>
    </row>
    <row r="127" spans="1:7" x14ac:dyDescent="0.2">
      <c r="A127" s="87" t="s">
        <v>152</v>
      </c>
      <c r="B127" s="62">
        <v>0</v>
      </c>
      <c r="C127" s="62">
        <v>0</v>
      </c>
      <c r="D127" s="62">
        <v>0</v>
      </c>
      <c r="E127" s="62">
        <v>0</v>
      </c>
      <c r="F127" s="71" t="e">
        <f t="shared" si="2"/>
        <v>#DIV/0!</v>
      </c>
      <c r="G127" s="71" t="e">
        <f t="shared" si="3"/>
        <v>#DIV/0!</v>
      </c>
    </row>
    <row r="128" spans="1:7" ht="18.75" x14ac:dyDescent="0.2">
      <c r="A128" s="88" t="s">
        <v>153</v>
      </c>
      <c r="B128" s="64">
        <v>0</v>
      </c>
      <c r="C128" s="64">
        <v>0</v>
      </c>
      <c r="D128" s="76">
        <v>0</v>
      </c>
      <c r="E128" s="64">
        <v>0</v>
      </c>
      <c r="F128" s="71" t="e">
        <f t="shared" si="2"/>
        <v>#DIV/0!</v>
      </c>
      <c r="G128" s="71" t="e">
        <f t="shared" si="3"/>
        <v>#DIV/0!</v>
      </c>
    </row>
    <row r="129" spans="1:7" ht="18.75" x14ac:dyDescent="0.2">
      <c r="A129" s="87" t="s">
        <v>31</v>
      </c>
      <c r="B129" s="63">
        <v>910.13</v>
      </c>
      <c r="C129" s="62">
        <v>0</v>
      </c>
      <c r="D129" s="75">
        <v>1156.32</v>
      </c>
      <c r="E129" s="63">
        <v>736.1</v>
      </c>
      <c r="F129" s="71">
        <f t="shared" si="2"/>
        <v>80.878555810708363</v>
      </c>
      <c r="G129" s="71">
        <f t="shared" si="3"/>
        <v>63.658848761588494</v>
      </c>
    </row>
    <row r="130" spans="1:7" x14ac:dyDescent="0.2">
      <c r="A130" s="88" t="s">
        <v>154</v>
      </c>
      <c r="B130" s="64">
        <v>910.13</v>
      </c>
      <c r="C130" s="64">
        <v>0</v>
      </c>
      <c r="D130" s="76">
        <v>1156.32</v>
      </c>
      <c r="E130" s="64">
        <v>736.1</v>
      </c>
      <c r="F130" s="71">
        <f t="shared" si="2"/>
        <v>80.878555810708363</v>
      </c>
      <c r="G130" s="71">
        <f t="shared" si="3"/>
        <v>63.658848761588494</v>
      </c>
    </row>
    <row r="131" spans="1:7" ht="18.75" x14ac:dyDescent="0.2">
      <c r="A131" s="87" t="s">
        <v>155</v>
      </c>
      <c r="B131" s="62">
        <v>28750</v>
      </c>
      <c r="C131" s="62">
        <v>0</v>
      </c>
      <c r="D131" s="62"/>
      <c r="E131" s="62"/>
      <c r="F131" s="71">
        <f t="shared" si="2"/>
        <v>0</v>
      </c>
      <c r="G131" s="71" t="e">
        <f t="shared" si="3"/>
        <v>#DIV/0!</v>
      </c>
    </row>
    <row r="132" spans="1:7" x14ac:dyDescent="0.2">
      <c r="A132" s="88" t="s">
        <v>156</v>
      </c>
      <c r="B132" s="64">
        <v>28750</v>
      </c>
      <c r="C132" s="64">
        <v>0</v>
      </c>
      <c r="D132" s="76"/>
      <c r="E132" s="64"/>
      <c r="F132" s="71">
        <f t="shared" si="2"/>
        <v>0</v>
      </c>
      <c r="G132" s="71" t="e">
        <f t="shared" si="3"/>
        <v>#DIV/0!</v>
      </c>
    </row>
    <row r="133" spans="1:7" ht="18.75" x14ac:dyDescent="0.2">
      <c r="A133" s="87" t="s">
        <v>157</v>
      </c>
      <c r="B133" s="63">
        <v>2482581.77</v>
      </c>
      <c r="C133" s="63">
        <v>2888613.3</v>
      </c>
      <c r="D133" s="75">
        <v>6525191.7400000002</v>
      </c>
      <c r="E133" s="63"/>
      <c r="F133" s="71">
        <f t="shared" si="2"/>
        <v>0</v>
      </c>
      <c r="G133" s="71">
        <f t="shared" si="3"/>
        <v>0</v>
      </c>
    </row>
    <row r="134" spans="1:7" ht="18.75" x14ac:dyDescent="0.2">
      <c r="A134" s="87" t="s">
        <v>158</v>
      </c>
      <c r="B134" s="63">
        <v>2482581.77</v>
      </c>
      <c r="C134" s="63">
        <v>2888613.3</v>
      </c>
      <c r="D134" s="75">
        <v>6525191.7400000002</v>
      </c>
      <c r="E134" s="63">
        <v>5518075.1699999999</v>
      </c>
      <c r="F134" s="71">
        <f t="shared" si="2"/>
        <v>222.27163820670449</v>
      </c>
      <c r="G134" s="71">
        <f t="shared" si="3"/>
        <v>84.565716838230415</v>
      </c>
    </row>
    <row r="135" spans="1:7" ht="18.75" x14ac:dyDescent="0.2">
      <c r="A135" s="190" t="s">
        <v>159</v>
      </c>
      <c r="B135" s="191">
        <v>2482581.77</v>
      </c>
      <c r="C135" s="191">
        <v>2888613.3</v>
      </c>
      <c r="D135" s="192">
        <v>6525191.7400000002</v>
      </c>
      <c r="E135" s="191">
        <v>5518075.1699999999</v>
      </c>
      <c r="F135" s="188">
        <f t="shared" si="2"/>
        <v>222.27163820670449</v>
      </c>
      <c r="G135" s="188">
        <f t="shared" si="3"/>
        <v>84.565716838230415</v>
      </c>
    </row>
    <row r="136" spans="1:7" ht="18.75" x14ac:dyDescent="0.2">
      <c r="A136" s="196" t="s">
        <v>311</v>
      </c>
      <c r="B136" s="65"/>
      <c r="C136" s="65"/>
      <c r="D136" s="197"/>
      <c r="E136" s="62">
        <v>150419.20000000001</v>
      </c>
      <c r="F136" s="189"/>
      <c r="G136" s="189"/>
    </row>
    <row r="137" spans="1:7" ht="36.75" x14ac:dyDescent="0.2">
      <c r="A137" s="196" t="s">
        <v>312</v>
      </c>
      <c r="B137" s="65"/>
      <c r="C137" s="65"/>
      <c r="D137" s="197"/>
      <c r="E137" s="62">
        <v>150419.20000000001</v>
      </c>
      <c r="F137" s="189"/>
      <c r="G137" s="189"/>
    </row>
    <row r="138" spans="1:7" ht="27.75" x14ac:dyDescent="0.2">
      <c r="A138" s="196" t="s">
        <v>313</v>
      </c>
      <c r="B138" s="65"/>
      <c r="C138" s="65"/>
      <c r="D138" s="197"/>
      <c r="E138" s="65">
        <v>150419.20000000001</v>
      </c>
      <c r="F138" s="189"/>
      <c r="G138" s="189"/>
    </row>
    <row r="139" spans="1:7" x14ac:dyDescent="0.2">
      <c r="A139" s="193" t="s">
        <v>32</v>
      </c>
      <c r="B139" s="194">
        <f>SUM(B49,B113)</f>
        <v>5795416.3300000001</v>
      </c>
      <c r="C139" s="195">
        <v>4884944.5199999996</v>
      </c>
      <c r="D139" s="194">
        <v>8536301.3399999999</v>
      </c>
      <c r="E139" s="194">
        <f>SUM(E49,E113)</f>
        <v>7665595.7799999993</v>
      </c>
      <c r="F139" s="184">
        <f t="shared" ref="F139" si="4">SUM(E139/B139)*100</f>
        <v>132.26997584830974</v>
      </c>
      <c r="G139" s="184">
        <f t="shared" ref="G139" si="5">SUM(E139/D139)*100</f>
        <v>89.799966925722416</v>
      </c>
    </row>
  </sheetData>
  <mergeCells count="1">
    <mergeCell ref="B1:G1"/>
  </mergeCells>
  <pageMargins left="0.39370078740157483" right="0.19685039370078741" top="0.98425196850393704" bottom="0.59055118110236227" header="0.51181102362204722" footer="0.51181102362204722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4"/>
  <sheetViews>
    <sheetView topLeftCell="A8" workbookViewId="0">
      <selection activeCell="D34" sqref="D34"/>
    </sheetView>
  </sheetViews>
  <sheetFormatPr defaultColWidth="9.140625" defaultRowHeight="11.25" x14ac:dyDescent="0.15"/>
  <cols>
    <col min="1" max="1" width="35.140625" style="17" customWidth="1"/>
    <col min="2" max="2" width="13" style="17" customWidth="1"/>
    <col min="3" max="3" width="13.42578125" style="17" customWidth="1"/>
    <col min="4" max="4" width="13.28515625" style="17" customWidth="1"/>
    <col min="5" max="5" width="13" style="17" customWidth="1"/>
    <col min="6" max="6" width="11.140625" style="17" customWidth="1"/>
    <col min="7" max="7" width="9.7109375" style="17" customWidth="1"/>
    <col min="8" max="16384" width="9.140625" style="17"/>
  </cols>
  <sheetData>
    <row r="1" spans="1:7" ht="15.75" customHeight="1" x14ac:dyDescent="0.15">
      <c r="A1" s="214" t="s">
        <v>330</v>
      </c>
      <c r="B1" s="215"/>
      <c r="C1" s="215"/>
      <c r="D1" s="215"/>
      <c r="E1" s="215"/>
      <c r="F1" s="215"/>
      <c r="G1" s="51"/>
    </row>
    <row r="2" spans="1:7" ht="24.75" thickBot="1" x14ac:dyDescent="0.2">
      <c r="A2" s="53" t="s">
        <v>0</v>
      </c>
      <c r="B2" s="54" t="s">
        <v>316</v>
      </c>
      <c r="C2" s="54" t="s">
        <v>317</v>
      </c>
      <c r="D2" s="54" t="s">
        <v>318</v>
      </c>
      <c r="E2" s="54" t="s">
        <v>319</v>
      </c>
      <c r="F2" s="54" t="s">
        <v>1</v>
      </c>
      <c r="G2" s="54" t="s">
        <v>2</v>
      </c>
    </row>
    <row r="3" spans="1:7" ht="12" x14ac:dyDescent="0.2">
      <c r="A3" s="48" t="s">
        <v>76</v>
      </c>
      <c r="B3" s="18">
        <v>624510.43000000005</v>
      </c>
      <c r="C3" s="18">
        <v>408515.52</v>
      </c>
      <c r="D3" s="33">
        <v>1052931.69</v>
      </c>
      <c r="E3" s="18">
        <v>1242653.92</v>
      </c>
      <c r="F3" s="33">
        <f>SUM(E3/B3)*100</f>
        <v>198.98049100637115</v>
      </c>
      <c r="G3" s="90">
        <f>SUM(E3/D3)*100</f>
        <v>118.01847468376604</v>
      </c>
    </row>
    <row r="4" spans="1:7" ht="12" x14ac:dyDescent="0.2">
      <c r="A4" s="48" t="s">
        <v>80</v>
      </c>
      <c r="B4" s="18">
        <v>328750</v>
      </c>
      <c r="C4" s="18">
        <v>1570142.71</v>
      </c>
      <c r="D4" s="33">
        <v>2373885.81</v>
      </c>
      <c r="E4" s="18">
        <v>2360033.63</v>
      </c>
      <c r="F4" s="33">
        <f t="shared" ref="F4:F16" si="0">SUM(E4/B4)*100</f>
        <v>717.8809520912547</v>
      </c>
      <c r="G4" s="90">
        <f t="shared" ref="G4:G16" si="1">SUM(E4/D4)*100</f>
        <v>99.416476565905242</v>
      </c>
    </row>
    <row r="5" spans="1:7" ht="12" x14ac:dyDescent="0.2">
      <c r="A5" s="48" t="s">
        <v>77</v>
      </c>
      <c r="B5" s="33">
        <v>0</v>
      </c>
      <c r="C5" s="18">
        <v>149412.29</v>
      </c>
      <c r="D5" s="33">
        <v>1255595.74</v>
      </c>
      <c r="E5" s="33">
        <v>396542.71</v>
      </c>
      <c r="F5" s="33" t="e">
        <f t="shared" si="0"/>
        <v>#DIV/0!</v>
      </c>
      <c r="G5" s="90">
        <f t="shared" si="1"/>
        <v>31.582036906241818</v>
      </c>
    </row>
    <row r="6" spans="1:7" ht="24" x14ac:dyDescent="0.2">
      <c r="A6" s="48" t="s">
        <v>48</v>
      </c>
      <c r="B6" s="33">
        <v>16282.12</v>
      </c>
      <c r="C6" s="33">
        <v>6000</v>
      </c>
      <c r="D6" s="33">
        <v>14000</v>
      </c>
      <c r="E6" s="33">
        <v>13667.12</v>
      </c>
      <c r="F6" s="33">
        <f t="shared" si="0"/>
        <v>83.939437861900046</v>
      </c>
      <c r="G6" s="90">
        <f t="shared" si="1"/>
        <v>97.622285714285724</v>
      </c>
    </row>
    <row r="7" spans="1:7" ht="24" x14ac:dyDescent="0.2">
      <c r="A7" s="48" t="s">
        <v>50</v>
      </c>
      <c r="B7" s="33">
        <v>680</v>
      </c>
      <c r="C7" s="33">
        <v>400</v>
      </c>
      <c r="D7" s="33">
        <v>700</v>
      </c>
      <c r="E7" s="33">
        <v>720</v>
      </c>
      <c r="F7" s="33">
        <f t="shared" si="0"/>
        <v>105.88235294117648</v>
      </c>
      <c r="G7" s="90">
        <f t="shared" si="1"/>
        <v>102.85714285714285</v>
      </c>
    </row>
    <row r="8" spans="1:7" ht="12" x14ac:dyDescent="0.2">
      <c r="A8" s="48" t="s">
        <v>51</v>
      </c>
      <c r="B8" s="33">
        <v>354767.68</v>
      </c>
      <c r="C8" s="33">
        <v>7700</v>
      </c>
      <c r="D8" s="33">
        <v>41193.18</v>
      </c>
      <c r="E8" s="33">
        <v>4185.6099999999997</v>
      </c>
      <c r="F8" s="33">
        <f t="shared" si="0"/>
        <v>1.179817169365597</v>
      </c>
      <c r="G8" s="90">
        <f t="shared" si="1"/>
        <v>10.160929551930682</v>
      </c>
    </row>
    <row r="9" spans="1:7" ht="12" x14ac:dyDescent="0.2">
      <c r="A9" s="48" t="s">
        <v>52</v>
      </c>
      <c r="B9" s="33">
        <v>176291.68</v>
      </c>
      <c r="C9" s="33">
        <v>174141.12</v>
      </c>
      <c r="D9" s="33">
        <v>135526.51999999999</v>
      </c>
      <c r="E9" s="33">
        <v>147942.72</v>
      </c>
      <c r="F9" s="33">
        <f t="shared" si="0"/>
        <v>83.919286491568982</v>
      </c>
      <c r="G9" s="90">
        <f t="shared" si="1"/>
        <v>109.16145415672152</v>
      </c>
    </row>
    <row r="10" spans="1:7" ht="12" x14ac:dyDescent="0.2">
      <c r="A10" s="48" t="s">
        <v>53</v>
      </c>
      <c r="B10" s="33">
        <v>1530901.25</v>
      </c>
      <c r="C10" s="33">
        <v>2309533.59</v>
      </c>
      <c r="D10" s="33">
        <v>3350368.4</v>
      </c>
      <c r="E10" s="33">
        <v>3303463.52</v>
      </c>
      <c r="F10" s="33">
        <f t="shared" si="0"/>
        <v>215.7855394004022</v>
      </c>
      <c r="G10" s="90">
        <f t="shared" si="1"/>
        <v>98.600008285655989</v>
      </c>
    </row>
    <row r="11" spans="1:7" ht="12" x14ac:dyDescent="0.2">
      <c r="A11" s="48" t="s">
        <v>78</v>
      </c>
      <c r="B11" s="33">
        <v>0</v>
      </c>
      <c r="C11" s="33"/>
      <c r="D11" s="33">
        <v>1000</v>
      </c>
      <c r="E11" s="33">
        <v>600</v>
      </c>
      <c r="F11" s="33" t="e">
        <f t="shared" si="0"/>
        <v>#DIV/0!</v>
      </c>
      <c r="G11" s="90">
        <f t="shared" si="1"/>
        <v>60</v>
      </c>
    </row>
    <row r="12" spans="1:7" ht="12" x14ac:dyDescent="0.2">
      <c r="A12" s="48" t="s">
        <v>54</v>
      </c>
      <c r="B12" s="33">
        <v>1170789.5900000001</v>
      </c>
      <c r="C12" s="33">
        <v>821132.88</v>
      </c>
      <c r="D12" s="33">
        <v>305000</v>
      </c>
      <c r="E12" s="33">
        <v>304153.78999999998</v>
      </c>
      <c r="F12" s="33">
        <f t="shared" si="0"/>
        <v>25.978518479994339</v>
      </c>
      <c r="G12" s="90">
        <f t="shared" si="1"/>
        <v>99.722554098360646</v>
      </c>
    </row>
    <row r="13" spans="1:7" ht="12" x14ac:dyDescent="0.2">
      <c r="A13" s="48" t="s">
        <v>164</v>
      </c>
      <c r="B13" s="33">
        <v>4850</v>
      </c>
      <c r="C13" s="33">
        <v>1000</v>
      </c>
      <c r="D13" s="33">
        <v>6100</v>
      </c>
      <c r="E13" s="33">
        <v>9230</v>
      </c>
      <c r="F13" s="33">
        <f t="shared" si="0"/>
        <v>190.30927835051546</v>
      </c>
      <c r="G13" s="90">
        <f t="shared" si="1"/>
        <v>151.31147540983608</v>
      </c>
    </row>
    <row r="14" spans="1:7" ht="12" x14ac:dyDescent="0.2">
      <c r="A14" s="48" t="s">
        <v>165</v>
      </c>
      <c r="B14" s="27">
        <v>0</v>
      </c>
      <c r="C14" s="18"/>
      <c r="D14" s="18"/>
      <c r="E14" s="27"/>
      <c r="F14" s="33" t="e">
        <f t="shared" si="0"/>
        <v>#DIV/0!</v>
      </c>
      <c r="G14" s="90" t="e">
        <f t="shared" si="1"/>
        <v>#DIV/0!</v>
      </c>
    </row>
    <row r="15" spans="1:7" ht="12" x14ac:dyDescent="0.2">
      <c r="A15" s="89" t="s">
        <v>166</v>
      </c>
      <c r="B15" s="27">
        <v>1624252.61</v>
      </c>
      <c r="C15" s="18"/>
      <c r="D15" s="18"/>
      <c r="E15" s="27"/>
      <c r="F15" s="33">
        <f t="shared" si="0"/>
        <v>0</v>
      </c>
      <c r="G15" s="90" t="e">
        <f t="shared" si="1"/>
        <v>#DIV/0!</v>
      </c>
    </row>
    <row r="16" spans="1:7" ht="12" x14ac:dyDescent="0.2">
      <c r="A16" s="56" t="s">
        <v>56</v>
      </c>
      <c r="B16" s="19">
        <f>SUM(B3:B15)</f>
        <v>5832075.3600000003</v>
      </c>
      <c r="C16" s="19">
        <f>SUM(C3:C13)</f>
        <v>5447978.1100000003</v>
      </c>
      <c r="D16" s="19">
        <f>SUM(D3:D15)</f>
        <v>8536301.3399999999</v>
      </c>
      <c r="E16" s="19">
        <f>SUM(E3:E13)</f>
        <v>7783193.0200000005</v>
      </c>
      <c r="F16" s="33">
        <f t="shared" si="0"/>
        <v>133.45494595940886</v>
      </c>
      <c r="G16" s="91">
        <f t="shared" si="1"/>
        <v>91.177580429699319</v>
      </c>
    </row>
    <row r="17" spans="1:13" x14ac:dyDescent="0.15">
      <c r="A17" s="50"/>
      <c r="B17" s="51"/>
      <c r="C17" s="51"/>
      <c r="D17" s="51"/>
      <c r="E17" s="51"/>
      <c r="F17" s="51"/>
      <c r="G17" s="51"/>
    </row>
    <row r="18" spans="1:13" ht="27" customHeight="1" thickBot="1" x14ac:dyDescent="0.25">
      <c r="A18" s="52" t="s">
        <v>331</v>
      </c>
      <c r="B18" s="55"/>
      <c r="C18" s="51"/>
      <c r="D18" s="51"/>
      <c r="E18" s="51"/>
      <c r="F18" s="51"/>
      <c r="G18" s="51"/>
    </row>
    <row r="19" spans="1:13" ht="16.5" hidden="1" customHeight="1" thickBot="1" x14ac:dyDescent="0.2">
      <c r="A19" s="50"/>
      <c r="B19" s="51"/>
      <c r="C19" s="51"/>
      <c r="D19" s="51"/>
      <c r="E19" s="51"/>
      <c r="F19" s="51"/>
      <c r="G19" s="51"/>
      <c r="M19" s="20"/>
    </row>
    <row r="20" spans="1:13" ht="34.5" thickBot="1" x14ac:dyDescent="0.2">
      <c r="A20" s="49" t="s">
        <v>0</v>
      </c>
      <c r="B20" s="54" t="s">
        <v>163</v>
      </c>
      <c r="C20" s="54" t="s">
        <v>317</v>
      </c>
      <c r="D20" s="54" t="s">
        <v>318</v>
      </c>
      <c r="E20" s="54" t="s">
        <v>320</v>
      </c>
      <c r="F20" s="16" t="s">
        <v>1</v>
      </c>
      <c r="G20" s="16" t="s">
        <v>2</v>
      </c>
    </row>
    <row r="21" spans="1:13" ht="12" x14ac:dyDescent="0.2">
      <c r="A21" s="48" t="s">
        <v>49</v>
      </c>
      <c r="B21" s="33">
        <v>624510.43000000005</v>
      </c>
      <c r="C21" s="33">
        <v>408515.52</v>
      </c>
      <c r="D21" s="33">
        <v>1052931.69</v>
      </c>
      <c r="E21" s="33">
        <v>1242653.92</v>
      </c>
      <c r="F21" s="33">
        <f>SUM(E21/B21)*100</f>
        <v>198.98049100637115</v>
      </c>
      <c r="G21" s="33">
        <f>SUM(D21/E21)*100</f>
        <v>84.732496558655697</v>
      </c>
    </row>
    <row r="22" spans="1:13" ht="12" x14ac:dyDescent="0.2">
      <c r="A22" s="48" t="s">
        <v>80</v>
      </c>
      <c r="B22" s="33">
        <v>328750</v>
      </c>
      <c r="C22" s="33">
        <v>1570142.71</v>
      </c>
      <c r="D22" s="33">
        <v>2373885.81</v>
      </c>
      <c r="E22" s="33">
        <v>2360033.63</v>
      </c>
      <c r="F22" s="33">
        <f t="shared" ref="F22:F34" si="2">SUM(E22/B22)*100</f>
        <v>717.8809520912547</v>
      </c>
      <c r="G22" s="33">
        <f t="shared" ref="G22:G34" si="3">SUM(D22/E22)*100</f>
        <v>100.58694841564611</v>
      </c>
    </row>
    <row r="23" spans="1:13" ht="12" x14ac:dyDescent="0.2">
      <c r="A23" s="48" t="s">
        <v>77</v>
      </c>
      <c r="B23" s="33">
        <v>0</v>
      </c>
      <c r="C23" s="33">
        <v>149412.29</v>
      </c>
      <c r="D23" s="33">
        <v>1255595.74</v>
      </c>
      <c r="E23" s="33">
        <v>396542.71</v>
      </c>
      <c r="F23" s="33" t="e">
        <f t="shared" si="2"/>
        <v>#DIV/0!</v>
      </c>
      <c r="G23" s="33">
        <f t="shared" si="3"/>
        <v>316.63568849872439</v>
      </c>
    </row>
    <row r="24" spans="1:13" ht="24" x14ac:dyDescent="0.2">
      <c r="A24" s="48" t="s">
        <v>48</v>
      </c>
      <c r="B24" s="33">
        <v>8852.35</v>
      </c>
      <c r="C24" s="33">
        <v>6000</v>
      </c>
      <c r="D24" s="33">
        <v>14000</v>
      </c>
      <c r="E24" s="33">
        <v>3620.22</v>
      </c>
      <c r="F24" s="33">
        <f t="shared" si="2"/>
        <v>40.895581399289448</v>
      </c>
      <c r="G24" s="33">
        <f t="shared" si="3"/>
        <v>386.71682936396132</v>
      </c>
    </row>
    <row r="25" spans="1:13" ht="24" x14ac:dyDescent="0.2">
      <c r="A25" s="48" t="s">
        <v>50</v>
      </c>
      <c r="B25" s="33">
        <v>670</v>
      </c>
      <c r="C25" s="33">
        <v>400</v>
      </c>
      <c r="D25" s="33">
        <v>700</v>
      </c>
      <c r="E25" s="33">
        <v>0</v>
      </c>
      <c r="F25" s="33">
        <f t="shared" si="2"/>
        <v>0</v>
      </c>
      <c r="G25" s="33" t="e">
        <f t="shared" si="3"/>
        <v>#DIV/0!</v>
      </c>
    </row>
    <row r="26" spans="1:13" ht="12" x14ac:dyDescent="0.2">
      <c r="A26" s="48" t="s">
        <v>51</v>
      </c>
      <c r="B26" s="33">
        <v>328461.38</v>
      </c>
      <c r="C26" s="33">
        <v>7700</v>
      </c>
      <c r="D26" s="33">
        <v>41193.18</v>
      </c>
      <c r="E26" s="33">
        <v>23319.65</v>
      </c>
      <c r="F26" s="33">
        <f t="shared" si="2"/>
        <v>7.099662675715483</v>
      </c>
      <c r="G26" s="33">
        <f t="shared" si="3"/>
        <v>176.6457901383597</v>
      </c>
    </row>
    <row r="27" spans="1:13" ht="12" x14ac:dyDescent="0.2">
      <c r="A27" s="48" t="s">
        <v>52</v>
      </c>
      <c r="B27" s="33">
        <v>176291.68</v>
      </c>
      <c r="C27" s="33">
        <v>174141.12</v>
      </c>
      <c r="D27" s="33">
        <v>135526.51999999999</v>
      </c>
      <c r="E27" s="33">
        <v>159911.79999999999</v>
      </c>
      <c r="F27" s="33">
        <f t="shared" si="2"/>
        <v>90.708648303765656</v>
      </c>
      <c r="G27" s="33">
        <f t="shared" si="3"/>
        <v>84.750793875123662</v>
      </c>
    </row>
    <row r="28" spans="1:13" ht="12" x14ac:dyDescent="0.2">
      <c r="A28" s="48" t="s">
        <v>53</v>
      </c>
      <c r="B28" s="33">
        <v>1526523.69</v>
      </c>
      <c r="C28" s="33">
        <v>1746500</v>
      </c>
      <c r="D28" s="33">
        <v>3350368.4</v>
      </c>
      <c r="E28" s="33">
        <v>3292779.54</v>
      </c>
      <c r="F28" s="33">
        <f t="shared" si="2"/>
        <v>215.70445067904581</v>
      </c>
      <c r="G28" s="33">
        <f t="shared" si="3"/>
        <v>101.7489436902903</v>
      </c>
    </row>
    <row r="29" spans="1:13" ht="12" x14ac:dyDescent="0.2">
      <c r="A29" s="48" t="s">
        <v>78</v>
      </c>
      <c r="B29" s="33">
        <v>0</v>
      </c>
      <c r="C29" s="33"/>
      <c r="D29" s="33">
        <v>1000</v>
      </c>
      <c r="E29" s="33">
        <v>600</v>
      </c>
      <c r="F29" s="33" t="e">
        <f t="shared" si="2"/>
        <v>#DIV/0!</v>
      </c>
      <c r="G29" s="33">
        <f t="shared" si="3"/>
        <v>166.66666666666669</v>
      </c>
    </row>
    <row r="30" spans="1:13" ht="12" x14ac:dyDescent="0.2">
      <c r="A30" s="48" t="s">
        <v>54</v>
      </c>
      <c r="B30" s="33">
        <v>1170125.78</v>
      </c>
      <c r="C30" s="33">
        <v>821132.88</v>
      </c>
      <c r="D30" s="33">
        <v>305000</v>
      </c>
      <c r="E30" s="33">
        <v>178118.38</v>
      </c>
      <c r="F30" s="33">
        <f t="shared" si="2"/>
        <v>15.222156715494295</v>
      </c>
      <c r="G30" s="33">
        <f t="shared" si="3"/>
        <v>171.23443408816092</v>
      </c>
    </row>
    <row r="31" spans="1:13" ht="12" x14ac:dyDescent="0.2">
      <c r="A31" s="48" t="s">
        <v>55</v>
      </c>
      <c r="B31" s="27">
        <v>2444.2600000000002</v>
      </c>
      <c r="C31" s="33">
        <v>1000</v>
      </c>
      <c r="D31" s="33">
        <v>6100</v>
      </c>
      <c r="E31" s="27">
        <v>8015.97</v>
      </c>
      <c r="F31" s="33">
        <f t="shared" si="2"/>
        <v>327.95079083239915</v>
      </c>
      <c r="G31" s="33">
        <f t="shared" si="3"/>
        <v>76.098089189455536</v>
      </c>
    </row>
    <row r="32" spans="1:13" ht="12" x14ac:dyDescent="0.2">
      <c r="A32" s="89" t="s">
        <v>165</v>
      </c>
      <c r="B32" s="27">
        <v>0</v>
      </c>
      <c r="C32" s="33"/>
      <c r="D32" s="33"/>
      <c r="E32" s="27"/>
      <c r="F32" s="33" t="e">
        <f t="shared" si="2"/>
        <v>#DIV/0!</v>
      </c>
      <c r="G32" s="33" t="e">
        <f t="shared" si="3"/>
        <v>#DIV/0!</v>
      </c>
    </row>
    <row r="33" spans="1:7" ht="12" x14ac:dyDescent="0.2">
      <c r="A33" s="89" t="s">
        <v>167</v>
      </c>
      <c r="B33" s="27">
        <v>1624252.61</v>
      </c>
      <c r="C33" s="33"/>
      <c r="D33" s="33"/>
      <c r="E33" s="27"/>
      <c r="F33" s="33">
        <f t="shared" si="2"/>
        <v>0</v>
      </c>
      <c r="G33" s="33" t="e">
        <f t="shared" si="3"/>
        <v>#DIV/0!</v>
      </c>
    </row>
    <row r="34" spans="1:7" ht="12" x14ac:dyDescent="0.2">
      <c r="A34" s="56" t="s">
        <v>69</v>
      </c>
      <c r="B34" s="57">
        <f>SUM(B21:B33)</f>
        <v>5790882.1800000006</v>
      </c>
      <c r="C34" s="57">
        <f>SUM(C21:C31)</f>
        <v>4884944.5200000005</v>
      </c>
      <c r="D34" s="57">
        <f>SUM(D21:D31)</f>
        <v>8536301.3399999999</v>
      </c>
      <c r="E34" s="57">
        <v>7665595.7800000003</v>
      </c>
      <c r="F34" s="33">
        <f t="shared" si="2"/>
        <v>132.37354070981979</v>
      </c>
      <c r="G34" s="33">
        <f t="shared" si="3"/>
        <v>111.35861562478577</v>
      </c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9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53"/>
  <sheetViews>
    <sheetView tabSelected="1" workbookViewId="0">
      <selection activeCell="D351" sqref="D351"/>
    </sheetView>
  </sheetViews>
  <sheetFormatPr defaultColWidth="9.140625" defaultRowHeight="15.75" x14ac:dyDescent="0.2"/>
  <cols>
    <col min="1" max="1" width="39.42578125" style="92" customWidth="1"/>
    <col min="2" max="2" width="20.7109375" style="92" customWidth="1"/>
    <col min="3" max="3" width="21.28515625" style="95" bestFit="1" customWidth="1"/>
    <col min="4" max="4" width="17.7109375" style="93" bestFit="1" customWidth="1"/>
    <col min="5" max="5" width="16" style="94" bestFit="1" customWidth="1"/>
    <col min="6" max="6" width="10" style="93" bestFit="1" customWidth="1"/>
    <col min="7" max="7" width="22.42578125" style="92" bestFit="1" customWidth="1"/>
    <col min="8" max="8" width="17.7109375" style="92" bestFit="1" customWidth="1"/>
    <col min="9" max="9" width="11.85546875" style="92" bestFit="1" customWidth="1"/>
    <col min="10" max="16384" width="9.140625" style="92"/>
  </cols>
  <sheetData>
    <row r="1" spans="1:8" ht="30.75" customHeight="1" thickBot="1" x14ac:dyDescent="0.25">
      <c r="A1" s="216" t="s">
        <v>329</v>
      </c>
      <c r="B1" s="217"/>
      <c r="C1" s="217"/>
      <c r="D1" s="217"/>
      <c r="E1" s="217"/>
      <c r="F1" s="180"/>
      <c r="G1" s="149"/>
    </row>
    <row r="2" spans="1:8" ht="53.45" customHeight="1" thickBot="1" x14ac:dyDescent="0.3">
      <c r="A2" s="148" t="s">
        <v>0</v>
      </c>
      <c r="B2" s="147" t="s">
        <v>321</v>
      </c>
      <c r="C2" s="147" t="s">
        <v>322</v>
      </c>
      <c r="D2" s="147" t="s">
        <v>323</v>
      </c>
      <c r="E2" s="146" t="s">
        <v>282</v>
      </c>
      <c r="F2" s="108"/>
    </row>
    <row r="3" spans="1:8" x14ac:dyDescent="0.25">
      <c r="A3" s="145">
        <v>1</v>
      </c>
      <c r="B3" s="145">
        <v>2</v>
      </c>
      <c r="C3" s="145">
        <v>3</v>
      </c>
      <c r="D3" s="145">
        <v>4</v>
      </c>
      <c r="E3" s="145">
        <v>5</v>
      </c>
      <c r="F3" s="108"/>
    </row>
    <row r="4" spans="1:8" ht="31.5" x14ac:dyDescent="0.25">
      <c r="A4" s="144" t="s">
        <v>281</v>
      </c>
      <c r="B4" s="143">
        <f>SUM(B5,B53)</f>
        <v>1918641.12</v>
      </c>
      <c r="C4" s="143">
        <f>SUM(C5,C53)</f>
        <v>1880026.52</v>
      </c>
      <c r="D4" s="143">
        <f>SUM(D5,D37,D52)</f>
        <v>2004779.05</v>
      </c>
      <c r="E4" s="143">
        <f>SUM((D4/C4)*100)</f>
        <v>106.63567926690736</v>
      </c>
      <c r="F4" s="108"/>
      <c r="H4" s="96"/>
    </row>
    <row r="5" spans="1:8" x14ac:dyDescent="0.25">
      <c r="A5" s="121" t="s">
        <v>280</v>
      </c>
      <c r="B5" s="140">
        <v>174141.12</v>
      </c>
      <c r="C5" s="140">
        <v>135526.51999999999</v>
      </c>
      <c r="D5" s="140">
        <v>147942.72</v>
      </c>
      <c r="E5" s="143">
        <f t="shared" ref="E5:E68" si="0">SUM((D5/C5)*100)</f>
        <v>109.16145415672152</v>
      </c>
      <c r="F5" s="108"/>
    </row>
    <row r="6" spans="1:8" ht="31.5" x14ac:dyDescent="0.25">
      <c r="A6" s="98" t="s">
        <v>279</v>
      </c>
      <c r="B6" s="105"/>
      <c r="C6" s="106"/>
      <c r="D6" s="106"/>
      <c r="E6" s="143" t="e">
        <f t="shared" si="0"/>
        <v>#DIV/0!</v>
      </c>
      <c r="F6" s="108"/>
    </row>
    <row r="7" spans="1:8" ht="31.5" x14ac:dyDescent="0.25">
      <c r="A7" s="100" t="s">
        <v>265</v>
      </c>
      <c r="B7" s="99">
        <f>SUM(B8,B12,B19,B29,B35)</f>
        <v>174141.12</v>
      </c>
      <c r="C7" s="99">
        <f>SUM(C8,C12,C19,C29)</f>
        <v>135526.52000000002</v>
      </c>
      <c r="D7" s="99">
        <v>147942.72</v>
      </c>
      <c r="E7" s="143">
        <f t="shared" si="0"/>
        <v>109.16145415672149</v>
      </c>
      <c r="F7" s="108"/>
    </row>
    <row r="8" spans="1:8" s="109" customFormat="1" ht="31.5" x14ac:dyDescent="0.25">
      <c r="A8" s="98" t="s">
        <v>256</v>
      </c>
      <c r="B8" s="105">
        <f>SUM(B9:B11)</f>
        <v>51500</v>
      </c>
      <c r="C8" s="105">
        <f>SUM(C9:C11)</f>
        <v>38300</v>
      </c>
      <c r="D8" s="105">
        <f>SUM(D9:D11)</f>
        <v>42373.93</v>
      </c>
      <c r="E8" s="143">
        <f t="shared" si="0"/>
        <v>110.63689295039165</v>
      </c>
      <c r="F8" s="110"/>
    </row>
    <row r="9" spans="1:8" s="116" customFormat="1" x14ac:dyDescent="0.25">
      <c r="A9" s="97" t="s">
        <v>192</v>
      </c>
      <c r="B9" s="101">
        <v>22000</v>
      </c>
      <c r="C9" s="101">
        <v>9600</v>
      </c>
      <c r="D9" s="101">
        <v>12266.17</v>
      </c>
      <c r="E9" s="143">
        <f t="shared" si="0"/>
        <v>127.77260416666667</v>
      </c>
      <c r="F9" s="117"/>
    </row>
    <row r="10" spans="1:8" s="109" customFormat="1" ht="31.5" x14ac:dyDescent="0.25">
      <c r="A10" s="97" t="s">
        <v>278</v>
      </c>
      <c r="B10" s="101">
        <v>27500</v>
      </c>
      <c r="C10" s="101">
        <v>27500</v>
      </c>
      <c r="D10" s="101">
        <v>28921.81</v>
      </c>
      <c r="E10" s="143">
        <f t="shared" si="0"/>
        <v>105.17021818181817</v>
      </c>
      <c r="F10" s="110"/>
    </row>
    <row r="11" spans="1:8" s="109" customFormat="1" x14ac:dyDescent="0.25">
      <c r="A11" s="97" t="s">
        <v>191</v>
      </c>
      <c r="B11" s="101">
        <v>2000</v>
      </c>
      <c r="C11" s="101">
        <v>1200</v>
      </c>
      <c r="D11" s="101">
        <v>1185.95</v>
      </c>
      <c r="E11" s="143">
        <f t="shared" si="0"/>
        <v>98.829166666666666</v>
      </c>
      <c r="F11" s="110"/>
    </row>
    <row r="12" spans="1:8" s="114" customFormat="1" x14ac:dyDescent="0.25">
      <c r="A12" s="98" t="s">
        <v>255</v>
      </c>
      <c r="B12" s="105">
        <f>SUM(B13:B18)</f>
        <v>70600</v>
      </c>
      <c r="C12" s="105">
        <f>SUM(C13:C18)</f>
        <v>45976.520000000004</v>
      </c>
      <c r="D12" s="105">
        <f>SUM(D13:D18)</f>
        <v>56213.72</v>
      </c>
      <c r="E12" s="143">
        <f t="shared" si="0"/>
        <v>122.26614802512239</v>
      </c>
      <c r="F12" s="115"/>
    </row>
    <row r="13" spans="1:8" s="109" customFormat="1" x14ac:dyDescent="0.25">
      <c r="A13" s="97" t="s">
        <v>254</v>
      </c>
      <c r="B13" s="101">
        <v>19500</v>
      </c>
      <c r="C13" s="101">
        <v>10076.52</v>
      </c>
      <c r="D13" s="101">
        <v>12346.99</v>
      </c>
      <c r="E13" s="143">
        <f t="shared" si="0"/>
        <v>122.53228297070812</v>
      </c>
      <c r="F13" s="110"/>
    </row>
    <row r="14" spans="1:8" s="109" customFormat="1" x14ac:dyDescent="0.25">
      <c r="A14" s="97" t="s">
        <v>248</v>
      </c>
      <c r="B14" s="101">
        <v>16000</v>
      </c>
      <c r="C14" s="101">
        <v>8000</v>
      </c>
      <c r="D14" s="101">
        <v>8228.7000000000007</v>
      </c>
      <c r="E14" s="143">
        <f t="shared" si="0"/>
        <v>102.85875</v>
      </c>
      <c r="F14" s="110"/>
    </row>
    <row r="15" spans="1:8" s="109" customFormat="1" x14ac:dyDescent="0.25">
      <c r="A15" s="97" t="s">
        <v>188</v>
      </c>
      <c r="B15" s="101">
        <v>33900</v>
      </c>
      <c r="C15" s="101">
        <v>25500</v>
      </c>
      <c r="D15" s="101">
        <v>33634.21</v>
      </c>
      <c r="E15" s="143">
        <f t="shared" si="0"/>
        <v>131.89886274509803</v>
      </c>
      <c r="F15" s="110"/>
    </row>
    <row r="16" spans="1:8" s="109" customFormat="1" ht="31.5" x14ac:dyDescent="0.25">
      <c r="A16" s="97" t="s">
        <v>277</v>
      </c>
      <c r="B16" s="101">
        <v>800</v>
      </c>
      <c r="C16" s="101">
        <v>2000</v>
      </c>
      <c r="D16" s="101">
        <v>1842.93</v>
      </c>
      <c r="E16" s="143">
        <f t="shared" si="0"/>
        <v>92.146500000000003</v>
      </c>
      <c r="F16" s="110"/>
    </row>
    <row r="17" spans="1:6" x14ac:dyDescent="0.25">
      <c r="A17" s="97" t="s">
        <v>232</v>
      </c>
      <c r="B17" s="101">
        <v>200</v>
      </c>
      <c r="C17" s="101">
        <v>200</v>
      </c>
      <c r="D17" s="101"/>
      <c r="E17" s="143">
        <f t="shared" si="0"/>
        <v>0</v>
      </c>
      <c r="F17" s="108"/>
    </row>
    <row r="18" spans="1:6" ht="31.5" x14ac:dyDescent="0.25">
      <c r="A18" s="97" t="s">
        <v>240</v>
      </c>
      <c r="B18" s="101">
        <v>200</v>
      </c>
      <c r="C18" s="101">
        <v>200</v>
      </c>
      <c r="D18" s="101">
        <v>160.88999999999999</v>
      </c>
      <c r="E18" s="143">
        <f t="shared" si="0"/>
        <v>80.444999999999993</v>
      </c>
      <c r="F18" s="108"/>
    </row>
    <row r="19" spans="1:6" s="114" customFormat="1" x14ac:dyDescent="0.25">
      <c r="A19" s="98" t="s">
        <v>276</v>
      </c>
      <c r="B19" s="105">
        <f>SUM(B20:B28)</f>
        <v>44841.120000000003</v>
      </c>
      <c r="C19" s="105">
        <f>SUM(C20:C28)</f>
        <v>44820</v>
      </c>
      <c r="D19" s="105">
        <f>SUM(D20:D28)</f>
        <v>470596.41</v>
      </c>
      <c r="E19" s="143">
        <f t="shared" si="0"/>
        <v>1049.9696787148594</v>
      </c>
      <c r="F19" s="115"/>
    </row>
    <row r="20" spans="1:6" s="109" customFormat="1" x14ac:dyDescent="0.25">
      <c r="A20" s="97" t="s">
        <v>247</v>
      </c>
      <c r="B20" s="101">
        <v>8000</v>
      </c>
      <c r="C20" s="101">
        <v>4000</v>
      </c>
      <c r="D20" s="101">
        <v>430908</v>
      </c>
      <c r="E20" s="143">
        <f t="shared" si="0"/>
        <v>10772.7</v>
      </c>
      <c r="F20" s="110"/>
    </row>
    <row r="21" spans="1:6" s="109" customFormat="1" x14ac:dyDescent="0.25">
      <c r="A21" s="97" t="s">
        <v>239</v>
      </c>
      <c r="B21" s="101">
        <v>1300</v>
      </c>
      <c r="C21" s="101">
        <v>2000</v>
      </c>
      <c r="D21" s="101">
        <v>2466.98</v>
      </c>
      <c r="E21" s="143">
        <f t="shared" si="0"/>
        <v>123.349</v>
      </c>
      <c r="F21" s="110"/>
    </row>
    <row r="22" spans="1:6" s="109" customFormat="1" x14ac:dyDescent="0.25">
      <c r="A22" s="97" t="s">
        <v>185</v>
      </c>
      <c r="B22" s="101">
        <v>100</v>
      </c>
      <c r="C22" s="101">
        <v>50</v>
      </c>
      <c r="D22" s="101">
        <v>10.62</v>
      </c>
      <c r="E22" s="143">
        <f t="shared" si="0"/>
        <v>21.24</v>
      </c>
      <c r="F22" s="110"/>
    </row>
    <row r="23" spans="1:6" x14ac:dyDescent="0.25">
      <c r="A23" s="97" t="s">
        <v>184</v>
      </c>
      <c r="B23" s="101">
        <v>6500</v>
      </c>
      <c r="C23" s="101">
        <v>5000</v>
      </c>
      <c r="D23" s="101">
        <v>5634.7</v>
      </c>
      <c r="E23" s="143">
        <f t="shared" si="0"/>
        <v>112.694</v>
      </c>
      <c r="F23" s="108"/>
    </row>
    <row r="24" spans="1:6" s="109" customFormat="1" x14ac:dyDescent="0.25">
      <c r="A24" s="97" t="s">
        <v>47</v>
      </c>
      <c r="B24" s="101">
        <v>15000</v>
      </c>
      <c r="C24" s="101">
        <v>20000</v>
      </c>
      <c r="D24" s="101">
        <v>16415.37</v>
      </c>
      <c r="E24" s="143">
        <f t="shared" si="0"/>
        <v>82.076849999999993</v>
      </c>
      <c r="F24" s="110"/>
    </row>
    <row r="25" spans="1:6" s="109" customFormat="1" x14ac:dyDescent="0.25">
      <c r="A25" s="97" t="s">
        <v>275</v>
      </c>
      <c r="B25" s="101">
        <v>3941.12</v>
      </c>
      <c r="C25" s="101">
        <v>5920</v>
      </c>
      <c r="D25" s="101">
        <v>5340</v>
      </c>
      <c r="E25" s="143">
        <f t="shared" si="0"/>
        <v>90.202702702702695</v>
      </c>
      <c r="F25" s="110"/>
    </row>
    <row r="26" spans="1:6" s="109" customFormat="1" x14ac:dyDescent="0.25">
      <c r="A26" s="97" t="s">
        <v>183</v>
      </c>
      <c r="B26" s="101">
        <v>2000</v>
      </c>
      <c r="C26" s="101">
        <v>3000</v>
      </c>
      <c r="D26" s="101">
        <v>3867.93</v>
      </c>
      <c r="E26" s="143">
        <f t="shared" si="0"/>
        <v>128.93099999999998</v>
      </c>
      <c r="F26" s="110"/>
    </row>
    <row r="27" spans="1:6" s="109" customFormat="1" x14ac:dyDescent="0.25">
      <c r="A27" s="97" t="s">
        <v>245</v>
      </c>
      <c r="B27" s="101">
        <v>4000</v>
      </c>
      <c r="C27" s="101">
        <v>3350</v>
      </c>
      <c r="D27" s="101">
        <v>4298.2299999999996</v>
      </c>
      <c r="E27" s="143">
        <f t="shared" si="0"/>
        <v>128.30537313432836</v>
      </c>
      <c r="F27" s="110"/>
    </row>
    <row r="28" spans="1:6" s="109" customFormat="1" x14ac:dyDescent="0.25">
      <c r="A28" s="97" t="s">
        <v>182</v>
      </c>
      <c r="B28" s="101">
        <v>4000</v>
      </c>
      <c r="C28" s="101">
        <v>1500</v>
      </c>
      <c r="D28" s="101">
        <v>1654.58</v>
      </c>
      <c r="E28" s="143">
        <f t="shared" si="0"/>
        <v>110.30533333333332</v>
      </c>
      <c r="F28" s="110"/>
    </row>
    <row r="29" spans="1:6" s="114" customFormat="1" x14ac:dyDescent="0.25">
      <c r="A29" s="98" t="s">
        <v>274</v>
      </c>
      <c r="B29" s="105">
        <f>SUM(B30:B34)</f>
        <v>7180</v>
      </c>
      <c r="C29" s="105">
        <f>SUM(C30:C34)</f>
        <v>6430</v>
      </c>
      <c r="D29" s="105">
        <f>SUM(D30:D34)</f>
        <v>5357.58</v>
      </c>
      <c r="E29" s="143">
        <f t="shared" si="0"/>
        <v>83.32161741835148</v>
      </c>
      <c r="F29" s="115"/>
    </row>
    <row r="30" spans="1:6" x14ac:dyDescent="0.25">
      <c r="A30" s="97" t="s">
        <v>244</v>
      </c>
      <c r="B30" s="101">
        <v>1800</v>
      </c>
      <c r="C30" s="101">
        <v>1800</v>
      </c>
      <c r="D30" s="101">
        <v>1770.31</v>
      </c>
      <c r="E30" s="143">
        <f t="shared" si="0"/>
        <v>98.350555555555559</v>
      </c>
      <c r="F30" s="108"/>
    </row>
    <row r="31" spans="1:6" s="109" customFormat="1" x14ac:dyDescent="0.25">
      <c r="A31" s="97" t="s">
        <v>180</v>
      </c>
      <c r="B31" s="101">
        <v>2000</v>
      </c>
      <c r="C31" s="101">
        <v>1500</v>
      </c>
      <c r="D31" s="101">
        <v>1350.23</v>
      </c>
      <c r="E31" s="143">
        <f t="shared" si="0"/>
        <v>90.015333333333331</v>
      </c>
      <c r="F31" s="110"/>
    </row>
    <row r="32" spans="1:6" s="109" customFormat="1" x14ac:dyDescent="0.25">
      <c r="A32" s="97" t="s">
        <v>273</v>
      </c>
      <c r="B32" s="101">
        <v>0</v>
      </c>
      <c r="C32" s="101">
        <v>0</v>
      </c>
      <c r="D32" s="101">
        <v>0</v>
      </c>
      <c r="E32" s="143" t="e">
        <f t="shared" si="0"/>
        <v>#DIV/0!</v>
      </c>
      <c r="F32" s="110"/>
    </row>
    <row r="33" spans="1:6" s="109" customFormat="1" x14ac:dyDescent="0.25">
      <c r="A33" s="97" t="s">
        <v>272</v>
      </c>
      <c r="B33" s="101">
        <v>380</v>
      </c>
      <c r="C33" s="101">
        <v>380</v>
      </c>
      <c r="D33" s="101">
        <v>126.11</v>
      </c>
      <c r="E33" s="143">
        <f t="shared" si="0"/>
        <v>33.18684210526316</v>
      </c>
      <c r="F33" s="110"/>
    </row>
    <row r="34" spans="1:6" s="109" customFormat="1" x14ac:dyDescent="0.25">
      <c r="A34" s="97" t="s">
        <v>218</v>
      </c>
      <c r="B34" s="101">
        <v>3000</v>
      </c>
      <c r="C34" s="101">
        <v>2750</v>
      </c>
      <c r="D34" s="101">
        <v>2110.9299999999998</v>
      </c>
      <c r="E34" s="143">
        <f t="shared" si="0"/>
        <v>76.761090909090896</v>
      </c>
      <c r="F34" s="110"/>
    </row>
    <row r="35" spans="1:6" s="109" customFormat="1" x14ac:dyDescent="0.25">
      <c r="A35" s="98" t="s">
        <v>271</v>
      </c>
      <c r="B35" s="105">
        <v>20</v>
      </c>
      <c r="C35" s="105">
        <v>0</v>
      </c>
      <c r="D35" s="105"/>
      <c r="E35" s="143" t="e">
        <f t="shared" si="0"/>
        <v>#DIV/0!</v>
      </c>
      <c r="F35" s="110"/>
    </row>
    <row r="36" spans="1:6" s="109" customFormat="1" x14ac:dyDescent="0.25">
      <c r="A36" s="97" t="s">
        <v>270</v>
      </c>
      <c r="B36" s="101">
        <v>20</v>
      </c>
      <c r="C36" s="101">
        <v>0</v>
      </c>
      <c r="D36" s="101"/>
      <c r="E36" s="143" t="e">
        <f t="shared" si="0"/>
        <v>#DIV/0!</v>
      </c>
      <c r="F36" s="110"/>
    </row>
    <row r="37" spans="1:6" s="109" customFormat="1" ht="31.5" x14ac:dyDescent="0.25">
      <c r="A37" s="121" t="s">
        <v>269</v>
      </c>
      <c r="B37" s="120">
        <v>0</v>
      </c>
      <c r="C37" s="140">
        <v>0</v>
      </c>
      <c r="D37" s="140">
        <v>176809.27000000002</v>
      </c>
      <c r="E37" s="143" t="e">
        <f t="shared" si="0"/>
        <v>#DIV/0!</v>
      </c>
      <c r="F37" s="110"/>
    </row>
    <row r="38" spans="1:6" s="123" customFormat="1" ht="31.5" x14ac:dyDescent="0.25">
      <c r="A38" s="100" t="s">
        <v>332</v>
      </c>
      <c r="B38" s="113">
        <v>0</v>
      </c>
      <c r="C38" s="99">
        <v>0</v>
      </c>
      <c r="D38" s="99">
        <f>SUM(D39,D41)</f>
        <v>176809.27000000002</v>
      </c>
      <c r="E38" s="143" t="e">
        <f t="shared" si="0"/>
        <v>#DIV/0!</v>
      </c>
      <c r="F38" s="124"/>
    </row>
    <row r="39" spans="1:6" s="109" customFormat="1" ht="31.5" x14ac:dyDescent="0.25">
      <c r="A39" s="158" t="s">
        <v>285</v>
      </c>
      <c r="B39" s="118">
        <v>0</v>
      </c>
      <c r="C39" s="119">
        <v>0</v>
      </c>
      <c r="D39" s="119">
        <v>26390.07</v>
      </c>
      <c r="E39" s="143" t="e">
        <f t="shared" si="0"/>
        <v>#DIV/0!</v>
      </c>
      <c r="F39" s="110"/>
    </row>
    <row r="40" spans="1:6" s="109" customFormat="1" ht="31.5" x14ac:dyDescent="0.25">
      <c r="A40" s="159" t="s">
        <v>333</v>
      </c>
      <c r="B40" s="118">
        <v>0</v>
      </c>
      <c r="C40" s="118">
        <v>0</v>
      </c>
      <c r="D40" s="118">
        <v>26390.07</v>
      </c>
      <c r="E40" s="143" t="e">
        <f t="shared" si="0"/>
        <v>#DIV/0!</v>
      </c>
      <c r="F40" s="110"/>
    </row>
    <row r="41" spans="1:6" s="109" customFormat="1" x14ac:dyDescent="0.25">
      <c r="A41" s="98" t="s">
        <v>334</v>
      </c>
      <c r="B41" s="118">
        <v>0</v>
      </c>
      <c r="C41" s="105">
        <v>0</v>
      </c>
      <c r="D41" s="105">
        <v>150419.20000000001</v>
      </c>
      <c r="E41" s="143" t="e">
        <f t="shared" si="0"/>
        <v>#DIV/0!</v>
      </c>
      <c r="F41" s="110"/>
    </row>
    <row r="42" spans="1:6" s="109" customFormat="1" ht="31.5" x14ac:dyDescent="0.25">
      <c r="A42" s="97" t="s">
        <v>335</v>
      </c>
      <c r="B42" s="118">
        <v>0</v>
      </c>
      <c r="C42" s="101">
        <v>0</v>
      </c>
      <c r="D42" s="101">
        <v>150419.20000000001</v>
      </c>
      <c r="E42" s="143" t="e">
        <f t="shared" si="0"/>
        <v>#DIV/0!</v>
      </c>
      <c r="F42" s="110"/>
    </row>
    <row r="43" spans="1:6" s="109" customFormat="1" ht="31.5" x14ac:dyDescent="0.25">
      <c r="A43" s="100" t="s">
        <v>284</v>
      </c>
      <c r="B43" s="113">
        <v>0</v>
      </c>
      <c r="C43" s="99">
        <v>0</v>
      </c>
      <c r="D43" s="99"/>
      <c r="E43" s="143" t="e">
        <f t="shared" si="0"/>
        <v>#DIV/0!</v>
      </c>
      <c r="F43" s="110"/>
    </row>
    <row r="44" spans="1:6" s="109" customFormat="1" ht="31.5" x14ac:dyDescent="0.25">
      <c r="A44" s="98" t="s">
        <v>268</v>
      </c>
      <c r="B44" s="101">
        <v>0</v>
      </c>
      <c r="C44" s="105">
        <v>0</v>
      </c>
      <c r="D44" s="105"/>
      <c r="E44" s="143" t="e">
        <f t="shared" si="0"/>
        <v>#DIV/0!</v>
      </c>
      <c r="F44" s="110"/>
    </row>
    <row r="45" spans="1:6" s="109" customFormat="1" ht="31.5" x14ac:dyDescent="0.25">
      <c r="A45" s="97" t="s">
        <v>267</v>
      </c>
      <c r="B45" s="101">
        <v>0</v>
      </c>
      <c r="C45" s="101">
        <v>0</v>
      </c>
      <c r="D45" s="101"/>
      <c r="E45" s="143" t="e">
        <f t="shared" si="0"/>
        <v>#DIV/0!</v>
      </c>
      <c r="F45" s="110"/>
    </row>
    <row r="46" spans="1:6" s="109" customFormat="1" ht="31.5" x14ac:dyDescent="0.25">
      <c r="A46" s="121" t="s">
        <v>266</v>
      </c>
      <c r="B46" s="140">
        <v>0</v>
      </c>
      <c r="C46" s="140">
        <v>0</v>
      </c>
      <c r="D46" s="140">
        <v>0</v>
      </c>
      <c r="E46" s="143" t="e">
        <f t="shared" si="0"/>
        <v>#DIV/0!</v>
      </c>
      <c r="F46" s="110"/>
    </row>
    <row r="47" spans="1:6" s="109" customFormat="1" ht="31.5" x14ac:dyDescent="0.25">
      <c r="A47" s="100" t="s">
        <v>265</v>
      </c>
      <c r="B47" s="99">
        <v>0</v>
      </c>
      <c r="C47" s="99">
        <v>0</v>
      </c>
      <c r="D47" s="99">
        <v>0</v>
      </c>
      <c r="E47" s="143" t="e">
        <f t="shared" si="0"/>
        <v>#DIV/0!</v>
      </c>
      <c r="F47" s="110"/>
    </row>
    <row r="48" spans="1:6" s="109" customFormat="1" x14ac:dyDescent="0.25">
      <c r="A48" s="98" t="s">
        <v>286</v>
      </c>
      <c r="B48" s="101">
        <v>0</v>
      </c>
      <c r="C48" s="105">
        <v>0</v>
      </c>
      <c r="D48" s="105">
        <v>0</v>
      </c>
      <c r="E48" s="143" t="e">
        <f t="shared" si="0"/>
        <v>#DIV/0!</v>
      </c>
      <c r="F48" s="110"/>
    </row>
    <row r="49" spans="1:7" s="109" customFormat="1" ht="31.5" x14ac:dyDescent="0.25">
      <c r="A49" s="97" t="s">
        <v>277</v>
      </c>
      <c r="B49" s="101">
        <v>0</v>
      </c>
      <c r="C49" s="101">
        <v>0</v>
      </c>
      <c r="D49" s="101">
        <v>0</v>
      </c>
      <c r="E49" s="143" t="e">
        <f t="shared" si="0"/>
        <v>#DIV/0!</v>
      </c>
      <c r="F49" s="110"/>
    </row>
    <row r="50" spans="1:7" s="109" customFormat="1" x14ac:dyDescent="0.25">
      <c r="A50" s="98" t="s">
        <v>264</v>
      </c>
      <c r="B50" s="101">
        <v>0</v>
      </c>
      <c r="C50" s="105">
        <v>0</v>
      </c>
      <c r="D50" s="105">
        <v>0</v>
      </c>
      <c r="E50" s="143" t="e">
        <f t="shared" si="0"/>
        <v>#DIV/0!</v>
      </c>
      <c r="F50" s="110"/>
    </row>
    <row r="51" spans="1:7" s="109" customFormat="1" x14ac:dyDescent="0.25">
      <c r="A51" s="97" t="s">
        <v>222</v>
      </c>
      <c r="B51" s="101">
        <v>0</v>
      </c>
      <c r="C51" s="101">
        <v>0</v>
      </c>
      <c r="D51" s="101">
        <v>0</v>
      </c>
      <c r="E51" s="143" t="e">
        <f t="shared" si="0"/>
        <v>#DIV/0!</v>
      </c>
      <c r="F51" s="110"/>
    </row>
    <row r="52" spans="1:7" s="109" customFormat="1" x14ac:dyDescent="0.25">
      <c r="A52" s="121" t="s">
        <v>263</v>
      </c>
      <c r="B52" s="140">
        <v>1744500</v>
      </c>
      <c r="C52" s="140">
        <v>1744500</v>
      </c>
      <c r="D52" s="140">
        <v>1680027.06</v>
      </c>
      <c r="E52" s="143">
        <f t="shared" si="0"/>
        <v>96.304216680997428</v>
      </c>
      <c r="F52" s="110"/>
    </row>
    <row r="53" spans="1:7" s="123" customFormat="1" ht="31.5" x14ac:dyDescent="0.25">
      <c r="A53" s="100" t="s">
        <v>262</v>
      </c>
      <c r="B53" s="99">
        <f>SUM(B54,B56,B58,B60,B62)</f>
        <v>1744500</v>
      </c>
      <c r="C53" s="99">
        <f>SUM(C54,C56,C58,C60,C62)</f>
        <v>1744500</v>
      </c>
      <c r="D53" s="99">
        <f>SUM(D54,D56,D58,D60,D62)</f>
        <v>1679770.0999999999</v>
      </c>
      <c r="E53" s="143">
        <f t="shared" si="0"/>
        <v>96.289486959014042</v>
      </c>
      <c r="F53" s="124"/>
    </row>
    <row r="54" spans="1:7" s="123" customFormat="1" x14ac:dyDescent="0.25">
      <c r="A54" s="98" t="s">
        <v>209</v>
      </c>
      <c r="B54" s="105">
        <v>1300000</v>
      </c>
      <c r="C54" s="105">
        <v>1300000</v>
      </c>
      <c r="D54" s="105">
        <v>1371494.21</v>
      </c>
      <c r="E54" s="143">
        <f t="shared" si="0"/>
        <v>105.49955461538461</v>
      </c>
      <c r="F54" s="124"/>
    </row>
    <row r="55" spans="1:7" s="123" customFormat="1" x14ac:dyDescent="0.25">
      <c r="A55" s="97" t="s">
        <v>208</v>
      </c>
      <c r="B55" s="101">
        <v>1300000</v>
      </c>
      <c r="C55" s="101">
        <v>1300000</v>
      </c>
      <c r="D55" s="101">
        <v>1371494.21</v>
      </c>
      <c r="E55" s="143">
        <f t="shared" si="0"/>
        <v>105.49955461538461</v>
      </c>
      <c r="F55" s="124"/>
    </row>
    <row r="56" spans="1:7" s="109" customFormat="1" x14ac:dyDescent="0.25">
      <c r="A56" s="98" t="s">
        <v>207</v>
      </c>
      <c r="B56" s="105">
        <v>150000</v>
      </c>
      <c r="C56" s="105">
        <v>150000</v>
      </c>
      <c r="D56" s="105">
        <v>63848.65</v>
      </c>
      <c r="E56" s="143">
        <f t="shared" si="0"/>
        <v>42.565766666666669</v>
      </c>
      <c r="F56" s="110"/>
      <c r="G56" s="142"/>
    </row>
    <row r="57" spans="1:7" s="109" customFormat="1" x14ac:dyDescent="0.25">
      <c r="A57" s="97" t="s">
        <v>206</v>
      </c>
      <c r="B57" s="101">
        <v>150000</v>
      </c>
      <c r="C57" s="101">
        <v>150000</v>
      </c>
      <c r="D57" s="101">
        <v>63848.65</v>
      </c>
      <c r="E57" s="143">
        <f t="shared" si="0"/>
        <v>42.565766666666669</v>
      </c>
      <c r="F57" s="110"/>
    </row>
    <row r="58" spans="1:7" x14ac:dyDescent="0.25">
      <c r="A58" s="98" t="s">
        <v>261</v>
      </c>
      <c r="B58" s="105">
        <v>210000</v>
      </c>
      <c r="C58" s="105">
        <v>210000</v>
      </c>
      <c r="D58" s="202">
        <v>203406.73</v>
      </c>
      <c r="E58" s="143">
        <f t="shared" si="0"/>
        <v>96.86034761904763</v>
      </c>
      <c r="F58" s="108"/>
    </row>
    <row r="59" spans="1:7" x14ac:dyDescent="0.25">
      <c r="A59" s="97" t="s">
        <v>204</v>
      </c>
      <c r="B59" s="101">
        <v>210000</v>
      </c>
      <c r="C59" s="101">
        <v>210000</v>
      </c>
      <c r="D59" s="141">
        <v>203406.73</v>
      </c>
      <c r="E59" s="143">
        <f t="shared" si="0"/>
        <v>96.86034761904763</v>
      </c>
      <c r="F59" s="108"/>
    </row>
    <row r="60" spans="1:7" s="114" customFormat="1" x14ac:dyDescent="0.25">
      <c r="A60" s="98" t="s">
        <v>187</v>
      </c>
      <c r="B60" s="105">
        <v>80000</v>
      </c>
      <c r="C60" s="105">
        <v>80000</v>
      </c>
      <c r="D60" s="105">
        <v>36804.51</v>
      </c>
      <c r="E60" s="143">
        <f t="shared" si="0"/>
        <v>46.005637499999999</v>
      </c>
      <c r="F60" s="115"/>
    </row>
    <row r="61" spans="1:7" s="109" customFormat="1" x14ac:dyDescent="0.25">
      <c r="A61" s="97" t="s">
        <v>260</v>
      </c>
      <c r="B61" s="101">
        <v>80000</v>
      </c>
      <c r="C61" s="101">
        <v>80000</v>
      </c>
      <c r="D61" s="101">
        <v>36804.51</v>
      </c>
      <c r="E61" s="143">
        <f t="shared" si="0"/>
        <v>46.005637499999999</v>
      </c>
      <c r="F61" s="110"/>
    </row>
    <row r="62" spans="1:7" s="114" customFormat="1" x14ac:dyDescent="0.25">
      <c r="A62" s="98" t="s">
        <v>170</v>
      </c>
      <c r="B62" s="105">
        <v>4500</v>
      </c>
      <c r="C62" s="105">
        <v>4500</v>
      </c>
      <c r="D62" s="105">
        <v>4216</v>
      </c>
      <c r="E62" s="143">
        <f t="shared" si="0"/>
        <v>93.688888888888883</v>
      </c>
      <c r="F62" s="115"/>
    </row>
    <row r="63" spans="1:7" s="109" customFormat="1" x14ac:dyDescent="0.25">
      <c r="A63" s="97" t="s">
        <v>259</v>
      </c>
      <c r="B63" s="101">
        <v>4500</v>
      </c>
      <c r="C63" s="101">
        <v>4500</v>
      </c>
      <c r="D63" s="101">
        <v>4216</v>
      </c>
      <c r="E63" s="143">
        <f t="shared" si="0"/>
        <v>93.688888888888883</v>
      </c>
      <c r="F63" s="110"/>
    </row>
    <row r="64" spans="1:7" s="109" customFormat="1" ht="31.5" x14ac:dyDescent="0.25">
      <c r="A64" s="111" t="s">
        <v>258</v>
      </c>
      <c r="B64" s="112">
        <f>SUM(B73)</f>
        <v>15100</v>
      </c>
      <c r="C64" s="112">
        <f>SUM(C73,C202)</f>
        <v>46747.09</v>
      </c>
      <c r="D64" s="112">
        <f>SUM(D65,D73,D182,D186,D194,D198,D202)</f>
        <v>48554.81</v>
      </c>
      <c r="E64" s="143">
        <f t="shared" si="0"/>
        <v>103.86702145523925</v>
      </c>
      <c r="F64" s="110"/>
    </row>
    <row r="65" spans="1:9" s="109" customFormat="1" ht="31.5" x14ac:dyDescent="0.25">
      <c r="A65" s="121" t="s">
        <v>257</v>
      </c>
      <c r="B65" s="140">
        <v>0</v>
      </c>
      <c r="C65" s="140">
        <v>0</v>
      </c>
      <c r="D65" s="140">
        <v>1639.81</v>
      </c>
      <c r="E65" s="143" t="e">
        <f t="shared" si="0"/>
        <v>#DIV/0!</v>
      </c>
      <c r="F65" s="110"/>
    </row>
    <row r="66" spans="1:9" s="109" customFormat="1" ht="31.5" x14ac:dyDescent="0.25">
      <c r="A66" s="139" t="s">
        <v>216</v>
      </c>
      <c r="B66" s="99">
        <v>0</v>
      </c>
      <c r="C66" s="99">
        <v>0</v>
      </c>
      <c r="D66" s="99">
        <f>SUM(D67,D69,D71)</f>
        <v>1639.81</v>
      </c>
      <c r="E66" s="143" t="e">
        <f t="shared" si="0"/>
        <v>#DIV/0!</v>
      </c>
      <c r="F66" s="110"/>
    </row>
    <row r="67" spans="1:9" s="109" customFormat="1" x14ac:dyDescent="0.25">
      <c r="A67" s="138" t="s">
        <v>256</v>
      </c>
      <c r="B67" s="105">
        <v>0</v>
      </c>
      <c r="C67" s="105">
        <v>0</v>
      </c>
      <c r="D67" s="105">
        <v>1200</v>
      </c>
      <c r="E67" s="143" t="e">
        <f t="shared" si="0"/>
        <v>#DIV/0!</v>
      </c>
      <c r="F67" s="110"/>
    </row>
    <row r="68" spans="1:9" s="114" customFormat="1" x14ac:dyDescent="0.25">
      <c r="A68" s="137" t="s">
        <v>192</v>
      </c>
      <c r="B68" s="101">
        <v>0</v>
      </c>
      <c r="C68" s="101">
        <v>0</v>
      </c>
      <c r="D68" s="101">
        <v>1200</v>
      </c>
      <c r="E68" s="143" t="e">
        <f t="shared" si="0"/>
        <v>#DIV/0!</v>
      </c>
      <c r="F68" s="115"/>
    </row>
    <row r="69" spans="1:9" s="109" customFormat="1" x14ac:dyDescent="0.25">
      <c r="A69" s="136" t="s">
        <v>276</v>
      </c>
      <c r="B69" s="105">
        <v>0</v>
      </c>
      <c r="C69" s="105">
        <v>0</v>
      </c>
      <c r="D69" s="105">
        <v>199.83</v>
      </c>
      <c r="E69" s="143" t="e">
        <f t="shared" ref="E69:E132" si="1">SUM((D69/C69)*100)</f>
        <v>#DIV/0!</v>
      </c>
      <c r="F69" s="110"/>
    </row>
    <row r="70" spans="1:9" s="123" customFormat="1" x14ac:dyDescent="0.25">
      <c r="A70" s="97" t="s">
        <v>182</v>
      </c>
      <c r="B70" s="101">
        <v>0</v>
      </c>
      <c r="C70" s="101">
        <v>0</v>
      </c>
      <c r="D70" s="101">
        <v>199.83</v>
      </c>
      <c r="E70" s="143" t="e">
        <f t="shared" si="1"/>
        <v>#DIV/0!</v>
      </c>
      <c r="F70" s="124"/>
    </row>
    <row r="71" spans="1:9" s="123" customFormat="1" x14ac:dyDescent="0.25">
      <c r="A71" s="98" t="s">
        <v>220</v>
      </c>
      <c r="B71" s="105">
        <v>0</v>
      </c>
      <c r="C71" s="105">
        <v>0</v>
      </c>
      <c r="D71" s="105">
        <v>239.98</v>
      </c>
      <c r="E71" s="143" t="e">
        <f t="shared" si="1"/>
        <v>#DIV/0!</v>
      </c>
      <c r="F71" s="124"/>
    </row>
    <row r="72" spans="1:9" s="123" customFormat="1" x14ac:dyDescent="0.25">
      <c r="A72" s="97" t="s">
        <v>218</v>
      </c>
      <c r="B72" s="101">
        <v>0</v>
      </c>
      <c r="C72" s="101">
        <v>0</v>
      </c>
      <c r="D72" s="101">
        <v>239.98</v>
      </c>
      <c r="E72" s="143" t="e">
        <f t="shared" si="1"/>
        <v>#DIV/0!</v>
      </c>
      <c r="F72" s="124"/>
    </row>
    <row r="73" spans="1:9" s="123" customFormat="1" ht="31.5" x14ac:dyDescent="0.25">
      <c r="A73" s="121" t="s">
        <v>253</v>
      </c>
      <c r="B73" s="140">
        <f>SUM(B74,B106,B114,B173)</f>
        <v>15100</v>
      </c>
      <c r="C73" s="140">
        <f>SUM(C74,C106,C114,C141,C161,C173)</f>
        <v>41398.589999999997</v>
      </c>
      <c r="D73" s="140">
        <v>22962.12</v>
      </c>
      <c r="E73" s="143">
        <f t="shared" si="1"/>
        <v>55.465947028630694</v>
      </c>
      <c r="F73" s="124"/>
      <c r="H73" s="135"/>
      <c r="I73" s="135"/>
    </row>
    <row r="74" spans="1:9" s="132" customFormat="1" ht="31.5" x14ac:dyDescent="0.25">
      <c r="A74" s="100" t="s">
        <v>252</v>
      </c>
      <c r="B74" s="131">
        <f>SUM(B81,B90,B98)</f>
        <v>6000</v>
      </c>
      <c r="C74" s="131">
        <f>SUM(C81,C85,C90,C98)</f>
        <v>14000</v>
      </c>
      <c r="D74" s="131">
        <f>SUM(D81,D90)</f>
        <v>3620.22</v>
      </c>
      <c r="E74" s="143">
        <f t="shared" si="1"/>
        <v>25.858714285714285</v>
      </c>
      <c r="F74" s="133"/>
    </row>
    <row r="75" spans="1:9" s="123" customFormat="1" x14ac:dyDescent="0.25">
      <c r="A75" s="98" t="s">
        <v>251</v>
      </c>
      <c r="B75" s="101">
        <v>0</v>
      </c>
      <c r="C75" s="105">
        <v>0</v>
      </c>
      <c r="D75" s="105"/>
      <c r="E75" s="143" t="e">
        <f t="shared" si="1"/>
        <v>#DIV/0!</v>
      </c>
      <c r="F75" s="124"/>
    </row>
    <row r="76" spans="1:9" s="132" customFormat="1" x14ac:dyDescent="0.25">
      <c r="A76" s="97" t="s">
        <v>250</v>
      </c>
      <c r="B76" s="105">
        <v>0</v>
      </c>
      <c r="C76" s="101">
        <v>0</v>
      </c>
      <c r="D76" s="101"/>
      <c r="E76" s="143" t="e">
        <f t="shared" si="1"/>
        <v>#DIV/0!</v>
      </c>
      <c r="F76" s="133"/>
    </row>
    <row r="77" spans="1:9" s="123" customFormat="1" x14ac:dyDescent="0.25">
      <c r="A77" s="126" t="s">
        <v>207</v>
      </c>
      <c r="B77" s="101">
        <v>0</v>
      </c>
      <c r="C77" s="105">
        <v>0</v>
      </c>
      <c r="D77" s="105"/>
      <c r="E77" s="143" t="e">
        <f t="shared" si="1"/>
        <v>#DIV/0!</v>
      </c>
      <c r="F77" s="124"/>
    </row>
    <row r="78" spans="1:9" s="109" customFormat="1" x14ac:dyDescent="0.25">
      <c r="A78" s="125" t="s">
        <v>206</v>
      </c>
      <c r="B78" s="105">
        <v>0</v>
      </c>
      <c r="C78" s="101">
        <v>0</v>
      </c>
      <c r="D78" s="101"/>
      <c r="E78" s="143" t="e">
        <f t="shared" si="1"/>
        <v>#DIV/0!</v>
      </c>
      <c r="F78" s="110"/>
    </row>
    <row r="79" spans="1:9" s="114" customFormat="1" x14ac:dyDescent="0.25">
      <c r="A79" s="126" t="s">
        <v>205</v>
      </c>
      <c r="B79" s="105">
        <v>0</v>
      </c>
      <c r="C79" s="105">
        <v>0</v>
      </c>
      <c r="D79" s="105"/>
      <c r="E79" s="143" t="e">
        <f t="shared" si="1"/>
        <v>#DIV/0!</v>
      </c>
      <c r="F79" s="115"/>
    </row>
    <row r="80" spans="1:9" s="114" customFormat="1" x14ac:dyDescent="0.25">
      <c r="A80" s="125" t="s">
        <v>204</v>
      </c>
      <c r="B80" s="101">
        <v>0</v>
      </c>
      <c r="C80" s="101">
        <v>0</v>
      </c>
      <c r="D80" s="101"/>
      <c r="E80" s="143" t="e">
        <f t="shared" si="1"/>
        <v>#DIV/0!</v>
      </c>
      <c r="F80" s="115"/>
    </row>
    <row r="81" spans="1:8" s="109" customFormat="1" x14ac:dyDescent="0.25">
      <c r="A81" s="126" t="s">
        <v>193</v>
      </c>
      <c r="B81" s="105">
        <v>500</v>
      </c>
      <c r="C81" s="105">
        <v>3000</v>
      </c>
      <c r="D81" s="105">
        <v>2095.2199999999998</v>
      </c>
      <c r="E81" s="143">
        <f t="shared" si="1"/>
        <v>69.840666666666664</v>
      </c>
      <c r="F81" s="110"/>
      <c r="H81" s="134"/>
    </row>
    <row r="82" spans="1:8" s="109" customFormat="1" x14ac:dyDescent="0.25">
      <c r="A82" s="125" t="s">
        <v>192</v>
      </c>
      <c r="B82" s="101">
        <v>500</v>
      </c>
      <c r="C82" s="101">
        <v>3000</v>
      </c>
      <c r="D82" s="101">
        <v>2095.2199999999998</v>
      </c>
      <c r="E82" s="143">
        <f t="shared" si="1"/>
        <v>69.840666666666664</v>
      </c>
      <c r="F82" s="110"/>
    </row>
    <row r="83" spans="1:8" ht="31.5" x14ac:dyDescent="0.25">
      <c r="A83" s="125" t="s">
        <v>249</v>
      </c>
      <c r="B83" s="101">
        <v>0</v>
      </c>
      <c r="C83" s="101">
        <v>0</v>
      </c>
      <c r="D83" s="101"/>
      <c r="E83" s="143" t="e">
        <f t="shared" si="1"/>
        <v>#DIV/0!</v>
      </c>
      <c r="F83" s="108"/>
    </row>
    <row r="84" spans="1:8" x14ac:dyDescent="0.25">
      <c r="A84" s="125" t="s">
        <v>191</v>
      </c>
      <c r="B84" s="101">
        <v>0</v>
      </c>
      <c r="C84" s="101">
        <v>0</v>
      </c>
      <c r="D84" s="101"/>
      <c r="E84" s="143" t="e">
        <f t="shared" si="1"/>
        <v>#DIV/0!</v>
      </c>
      <c r="F84" s="108"/>
    </row>
    <row r="85" spans="1:8" s="116" customFormat="1" x14ac:dyDescent="0.25">
      <c r="A85" s="126" t="s">
        <v>190</v>
      </c>
      <c r="B85" s="105">
        <v>0</v>
      </c>
      <c r="C85" s="105">
        <v>1000</v>
      </c>
      <c r="D85" s="105"/>
      <c r="E85" s="143">
        <f t="shared" si="1"/>
        <v>0</v>
      </c>
      <c r="F85" s="117"/>
    </row>
    <row r="86" spans="1:8" s="114" customFormat="1" ht="31.5" x14ac:dyDescent="0.25">
      <c r="A86" s="125" t="s">
        <v>189</v>
      </c>
      <c r="B86" s="101">
        <v>0</v>
      </c>
      <c r="C86" s="101">
        <v>1000</v>
      </c>
      <c r="D86" s="101"/>
      <c r="E86" s="143">
        <f t="shared" si="1"/>
        <v>0</v>
      </c>
      <c r="F86" s="115"/>
    </row>
    <row r="87" spans="1:8" x14ac:dyDescent="0.25">
      <c r="A87" s="125" t="s">
        <v>248</v>
      </c>
      <c r="B87" s="101">
        <v>0</v>
      </c>
      <c r="C87" s="101">
        <v>0</v>
      </c>
      <c r="D87" s="101"/>
      <c r="E87" s="143" t="e">
        <f t="shared" si="1"/>
        <v>#DIV/0!</v>
      </c>
      <c r="F87" s="108"/>
    </row>
    <row r="88" spans="1:8" x14ac:dyDescent="0.25">
      <c r="A88" s="125" t="s">
        <v>232</v>
      </c>
      <c r="B88" s="101">
        <v>0</v>
      </c>
      <c r="C88" s="101">
        <v>0</v>
      </c>
      <c r="D88" s="105"/>
      <c r="E88" s="143" t="e">
        <f t="shared" si="1"/>
        <v>#DIV/0!</v>
      </c>
      <c r="F88" s="108"/>
    </row>
    <row r="89" spans="1:8" s="109" customFormat="1" ht="31.5" x14ac:dyDescent="0.25">
      <c r="A89" s="125" t="s">
        <v>240</v>
      </c>
      <c r="B89" s="101">
        <v>0</v>
      </c>
      <c r="C89" s="101">
        <v>0</v>
      </c>
      <c r="D89" s="101"/>
      <c r="E89" s="143" t="e">
        <f t="shared" si="1"/>
        <v>#DIV/0!</v>
      </c>
      <c r="F89" s="110"/>
    </row>
    <row r="90" spans="1:8" s="109" customFormat="1" x14ac:dyDescent="0.25">
      <c r="A90" s="126" t="s">
        <v>187</v>
      </c>
      <c r="B90" s="105">
        <f>SUM(B95,B97)</f>
        <v>4000</v>
      </c>
      <c r="C90" s="105">
        <f>SUM(C95,C97)</f>
        <v>5000</v>
      </c>
      <c r="D90" s="105">
        <v>1525</v>
      </c>
      <c r="E90" s="143">
        <f t="shared" si="1"/>
        <v>30.5</v>
      </c>
      <c r="F90" s="110"/>
    </row>
    <row r="91" spans="1:8" s="109" customFormat="1" x14ac:dyDescent="0.25">
      <c r="A91" s="125" t="s">
        <v>247</v>
      </c>
      <c r="B91" s="101">
        <v>0</v>
      </c>
      <c r="C91" s="101">
        <v>0</v>
      </c>
      <c r="D91" s="101"/>
      <c r="E91" s="143" t="e">
        <f t="shared" si="1"/>
        <v>#DIV/0!</v>
      </c>
      <c r="F91" s="110"/>
    </row>
    <row r="92" spans="1:8" s="109" customFormat="1" x14ac:dyDescent="0.25">
      <c r="A92" s="125" t="s">
        <v>239</v>
      </c>
      <c r="B92" s="101">
        <v>0</v>
      </c>
      <c r="C92" s="101">
        <v>0</v>
      </c>
      <c r="D92" s="101"/>
      <c r="E92" s="143" t="e">
        <f t="shared" si="1"/>
        <v>#DIV/0!</v>
      </c>
      <c r="F92" s="110"/>
    </row>
    <row r="93" spans="1:8" s="109" customFormat="1" x14ac:dyDescent="0.25">
      <c r="A93" s="125" t="s">
        <v>246</v>
      </c>
      <c r="B93" s="101">
        <v>0</v>
      </c>
      <c r="C93" s="101">
        <v>0</v>
      </c>
      <c r="D93" s="101"/>
      <c r="E93" s="143" t="e">
        <f t="shared" si="1"/>
        <v>#DIV/0!</v>
      </c>
      <c r="F93" s="110"/>
    </row>
    <row r="94" spans="1:8" s="109" customFormat="1" x14ac:dyDescent="0.25">
      <c r="A94" s="125" t="s">
        <v>47</v>
      </c>
      <c r="B94" s="101">
        <v>0</v>
      </c>
      <c r="C94" s="101">
        <v>0</v>
      </c>
      <c r="D94" s="101"/>
      <c r="E94" s="143" t="e">
        <f t="shared" si="1"/>
        <v>#DIV/0!</v>
      </c>
      <c r="F94" s="110"/>
    </row>
    <row r="95" spans="1:8" s="109" customFormat="1" x14ac:dyDescent="0.25">
      <c r="A95" s="125" t="s">
        <v>183</v>
      </c>
      <c r="B95" s="101">
        <v>3000</v>
      </c>
      <c r="C95" s="101">
        <v>2000</v>
      </c>
      <c r="D95" s="101"/>
      <c r="E95" s="143">
        <f t="shared" si="1"/>
        <v>0</v>
      </c>
      <c r="F95" s="110"/>
    </row>
    <row r="96" spans="1:8" s="109" customFormat="1" x14ac:dyDescent="0.25">
      <c r="A96" s="125" t="s">
        <v>245</v>
      </c>
      <c r="B96" s="101"/>
      <c r="C96" s="101"/>
      <c r="D96" s="101"/>
      <c r="E96" s="143" t="e">
        <f t="shared" si="1"/>
        <v>#DIV/0!</v>
      </c>
      <c r="F96" s="110"/>
    </row>
    <row r="97" spans="1:6" s="114" customFormat="1" x14ac:dyDescent="0.25">
      <c r="A97" s="125" t="s">
        <v>182</v>
      </c>
      <c r="B97" s="101">
        <v>1000</v>
      </c>
      <c r="C97" s="101">
        <v>3000</v>
      </c>
      <c r="D97" s="101">
        <v>1525</v>
      </c>
      <c r="E97" s="143">
        <f t="shared" si="1"/>
        <v>50.833333333333329</v>
      </c>
      <c r="F97" s="115"/>
    </row>
    <row r="98" spans="1:6" s="123" customFormat="1" x14ac:dyDescent="0.25">
      <c r="A98" s="98" t="s">
        <v>220</v>
      </c>
      <c r="B98" s="105">
        <f>SUM(B100:B101)</f>
        <v>1500</v>
      </c>
      <c r="C98" s="105">
        <f>SUM(C100:C101)</f>
        <v>5000</v>
      </c>
      <c r="D98" s="105"/>
      <c r="E98" s="143">
        <f t="shared" si="1"/>
        <v>0</v>
      </c>
      <c r="F98" s="124"/>
    </row>
    <row r="99" spans="1:6" s="132" customFormat="1" x14ac:dyDescent="0.25">
      <c r="A99" s="97" t="s">
        <v>244</v>
      </c>
      <c r="B99" s="101"/>
      <c r="C99" s="101"/>
      <c r="D99" s="101"/>
      <c r="E99" s="143" t="e">
        <f t="shared" si="1"/>
        <v>#DIV/0!</v>
      </c>
      <c r="F99" s="133"/>
    </row>
    <row r="100" spans="1:6" s="123" customFormat="1" x14ac:dyDescent="0.25">
      <c r="A100" s="97" t="s">
        <v>180</v>
      </c>
      <c r="B100" s="101">
        <v>500</v>
      </c>
      <c r="C100" s="101">
        <v>2000</v>
      </c>
      <c r="D100" s="101"/>
      <c r="E100" s="143">
        <f t="shared" si="1"/>
        <v>0</v>
      </c>
      <c r="F100" s="124"/>
    </row>
    <row r="101" spans="1:6" s="123" customFormat="1" x14ac:dyDescent="0.25">
      <c r="A101" s="97" t="s">
        <v>218</v>
      </c>
      <c r="B101" s="101">
        <v>1000</v>
      </c>
      <c r="C101" s="101">
        <v>3000</v>
      </c>
      <c r="D101" s="101"/>
      <c r="E101" s="143">
        <f t="shared" si="1"/>
        <v>0</v>
      </c>
      <c r="F101" s="124"/>
    </row>
    <row r="102" spans="1:6" s="123" customFormat="1" x14ac:dyDescent="0.25">
      <c r="A102" s="98" t="s">
        <v>238</v>
      </c>
      <c r="B102" s="105">
        <v>0</v>
      </c>
      <c r="C102" s="105">
        <v>0</v>
      </c>
      <c r="D102" s="105"/>
      <c r="E102" s="143" t="e">
        <f t="shared" si="1"/>
        <v>#DIV/0!</v>
      </c>
      <c r="F102" s="124"/>
    </row>
    <row r="103" spans="1:6" s="123" customFormat="1" x14ac:dyDescent="0.25">
      <c r="A103" s="97" t="s">
        <v>283</v>
      </c>
      <c r="B103" s="101">
        <v>0</v>
      </c>
      <c r="C103" s="101">
        <v>0</v>
      </c>
      <c r="D103" s="101"/>
      <c r="E103" s="143" t="e">
        <f t="shared" si="1"/>
        <v>#DIV/0!</v>
      </c>
      <c r="F103" s="124"/>
    </row>
    <row r="104" spans="1:6" s="132" customFormat="1" ht="31.5" x14ac:dyDescent="0.25">
      <c r="A104" s="98" t="s">
        <v>237</v>
      </c>
      <c r="B104" s="105">
        <v>0</v>
      </c>
      <c r="C104" s="105">
        <v>0</v>
      </c>
      <c r="D104" s="105"/>
      <c r="E104" s="143" t="e">
        <f t="shared" si="1"/>
        <v>#DIV/0!</v>
      </c>
      <c r="F104" s="133"/>
    </row>
    <row r="105" spans="1:6" s="123" customFormat="1" x14ac:dyDescent="0.25">
      <c r="A105" s="97" t="s">
        <v>228</v>
      </c>
      <c r="B105" s="101">
        <v>0</v>
      </c>
      <c r="C105" s="101">
        <v>0</v>
      </c>
      <c r="D105" s="101"/>
      <c r="E105" s="143" t="e">
        <f t="shared" si="1"/>
        <v>#DIV/0!</v>
      </c>
      <c r="F105" s="124"/>
    </row>
    <row r="106" spans="1:6" s="123" customFormat="1" ht="31.5" x14ac:dyDescent="0.25">
      <c r="A106" s="100" t="s">
        <v>243</v>
      </c>
      <c r="B106" s="131">
        <v>400</v>
      </c>
      <c r="C106" s="131">
        <v>700</v>
      </c>
      <c r="D106" s="131">
        <v>0</v>
      </c>
      <c r="E106" s="143">
        <f t="shared" si="1"/>
        <v>0</v>
      </c>
      <c r="F106" s="124"/>
    </row>
    <row r="107" spans="1:6" x14ac:dyDescent="0.25">
      <c r="A107" s="126" t="s">
        <v>193</v>
      </c>
      <c r="B107" s="105">
        <v>0</v>
      </c>
      <c r="C107" s="105">
        <v>0</v>
      </c>
      <c r="D107" s="105"/>
      <c r="E107" s="143" t="e">
        <f t="shared" si="1"/>
        <v>#DIV/0!</v>
      </c>
      <c r="F107" s="108"/>
    </row>
    <row r="108" spans="1:6" x14ac:dyDescent="0.25">
      <c r="A108" s="125" t="s">
        <v>192</v>
      </c>
      <c r="B108" s="101">
        <v>0</v>
      </c>
      <c r="C108" s="101">
        <v>0</v>
      </c>
      <c r="D108" s="101"/>
      <c r="E108" s="143" t="e">
        <f t="shared" si="1"/>
        <v>#DIV/0!</v>
      </c>
      <c r="F108" s="108"/>
    </row>
    <row r="109" spans="1:6" x14ac:dyDescent="0.25">
      <c r="A109" s="126" t="s">
        <v>190</v>
      </c>
      <c r="B109" s="105">
        <v>0</v>
      </c>
      <c r="C109" s="105">
        <v>0</v>
      </c>
      <c r="D109" s="105"/>
      <c r="E109" s="143" t="e">
        <f t="shared" si="1"/>
        <v>#DIV/0!</v>
      </c>
      <c r="F109" s="108"/>
    </row>
    <row r="110" spans="1:6" s="116" customFormat="1" ht="31.5" x14ac:dyDescent="0.25">
      <c r="A110" s="125" t="s">
        <v>189</v>
      </c>
      <c r="B110" s="101">
        <v>0</v>
      </c>
      <c r="C110" s="101">
        <v>0</v>
      </c>
      <c r="D110" s="101"/>
      <c r="E110" s="143" t="e">
        <f t="shared" si="1"/>
        <v>#DIV/0!</v>
      </c>
      <c r="F110" s="117"/>
    </row>
    <row r="111" spans="1:6" x14ac:dyDescent="0.25">
      <c r="A111" s="98" t="s">
        <v>220</v>
      </c>
      <c r="B111" s="105">
        <v>400</v>
      </c>
      <c r="C111" s="105">
        <v>700</v>
      </c>
      <c r="D111" s="105"/>
      <c r="E111" s="143">
        <f t="shared" si="1"/>
        <v>0</v>
      </c>
      <c r="F111" s="108"/>
    </row>
    <row r="112" spans="1:6" s="114" customFormat="1" x14ac:dyDescent="0.25">
      <c r="A112" s="97" t="s">
        <v>180</v>
      </c>
      <c r="B112" s="101">
        <v>0</v>
      </c>
      <c r="C112" s="101">
        <v>0</v>
      </c>
      <c r="D112" s="105"/>
      <c r="E112" s="143" t="e">
        <f t="shared" si="1"/>
        <v>#DIV/0!</v>
      </c>
      <c r="F112" s="115"/>
    </row>
    <row r="113" spans="1:6" s="109" customFormat="1" x14ac:dyDescent="0.25">
      <c r="A113" s="97" t="s">
        <v>218</v>
      </c>
      <c r="B113" s="101">
        <v>400</v>
      </c>
      <c r="C113" s="101">
        <v>700</v>
      </c>
      <c r="D113" s="101"/>
      <c r="E113" s="143">
        <f t="shared" si="1"/>
        <v>0</v>
      </c>
      <c r="F113" s="110"/>
    </row>
    <row r="114" spans="1:6" s="109" customFormat="1" ht="31.5" x14ac:dyDescent="0.25">
      <c r="A114" s="100" t="s">
        <v>242</v>
      </c>
      <c r="B114" s="122">
        <f>SUM(B117,B120,B125,B131)</f>
        <v>7700</v>
      </c>
      <c r="C114" s="122">
        <f>SUM(C117,C120,C125,C131,C137)</f>
        <v>15598.59</v>
      </c>
      <c r="D114" s="122">
        <f>SUM(D117,D120,D125,D131,D137)</f>
        <v>13489.109999999999</v>
      </c>
      <c r="E114" s="143">
        <f t="shared" si="1"/>
        <v>86.476469988633582</v>
      </c>
      <c r="F114" s="110"/>
    </row>
    <row r="115" spans="1:6" s="116" customFormat="1" x14ac:dyDescent="0.25">
      <c r="A115" s="126" t="s">
        <v>209</v>
      </c>
      <c r="B115" s="105">
        <v>0</v>
      </c>
      <c r="C115" s="105">
        <v>0</v>
      </c>
      <c r="D115" s="105"/>
      <c r="E115" s="143" t="e">
        <f t="shared" si="1"/>
        <v>#DIV/0!</v>
      </c>
      <c r="F115" s="117"/>
    </row>
    <row r="116" spans="1:6" x14ac:dyDescent="0.25">
      <c r="A116" s="125" t="s">
        <v>241</v>
      </c>
      <c r="B116" s="101">
        <v>0</v>
      </c>
      <c r="C116" s="101">
        <v>0</v>
      </c>
      <c r="D116" s="101"/>
      <c r="E116" s="143" t="e">
        <f t="shared" si="1"/>
        <v>#DIV/0!</v>
      </c>
      <c r="F116" s="108"/>
    </row>
    <row r="117" spans="1:6" x14ac:dyDescent="0.25">
      <c r="A117" s="126" t="s">
        <v>193</v>
      </c>
      <c r="B117" s="105">
        <f>SUM(B118:B119)</f>
        <v>3000</v>
      </c>
      <c r="C117" s="105">
        <f>SUM(C118:C119)</f>
        <v>3000</v>
      </c>
      <c r="D117" s="105">
        <v>2453.66</v>
      </c>
      <c r="E117" s="143">
        <f t="shared" si="1"/>
        <v>81.788666666666671</v>
      </c>
      <c r="F117" s="108"/>
    </row>
    <row r="118" spans="1:6" x14ac:dyDescent="0.25">
      <c r="A118" s="125" t="s">
        <v>192</v>
      </c>
      <c r="B118" s="101">
        <v>1500</v>
      </c>
      <c r="C118" s="101">
        <v>3000</v>
      </c>
      <c r="D118" s="101">
        <v>2453.66</v>
      </c>
      <c r="E118" s="143">
        <f t="shared" si="1"/>
        <v>81.788666666666671</v>
      </c>
      <c r="F118" s="108"/>
    </row>
    <row r="119" spans="1:6" x14ac:dyDescent="0.25">
      <c r="A119" s="125" t="s">
        <v>191</v>
      </c>
      <c r="B119" s="101">
        <v>1500</v>
      </c>
      <c r="C119" s="101">
        <v>0</v>
      </c>
      <c r="D119" s="101">
        <v>0</v>
      </c>
      <c r="E119" s="143" t="e">
        <f t="shared" si="1"/>
        <v>#DIV/0!</v>
      </c>
      <c r="F119" s="108"/>
    </row>
    <row r="120" spans="1:6" s="116" customFormat="1" x14ac:dyDescent="0.25">
      <c r="A120" s="126" t="s">
        <v>25</v>
      </c>
      <c r="B120" s="105">
        <f>SUM(B121:B123)</f>
        <v>2100</v>
      </c>
      <c r="C120" s="105">
        <f>SUM(C121:C122)</f>
        <v>5178.67</v>
      </c>
      <c r="D120" s="105">
        <f>SUM(D121:D122)</f>
        <v>3806.2799999999997</v>
      </c>
      <c r="E120" s="143">
        <f t="shared" si="1"/>
        <v>73.499180291464796</v>
      </c>
      <c r="F120" s="117"/>
    </row>
    <row r="121" spans="1:6" ht="31.5" x14ac:dyDescent="0.25">
      <c r="A121" s="125" t="s">
        <v>189</v>
      </c>
      <c r="B121" s="101">
        <v>1000</v>
      </c>
      <c r="C121" s="101">
        <v>4678.67</v>
      </c>
      <c r="D121" s="101">
        <v>3798.39</v>
      </c>
      <c r="E121" s="143">
        <f t="shared" si="1"/>
        <v>81.18525136416973</v>
      </c>
      <c r="F121" s="108"/>
    </row>
    <row r="122" spans="1:6" x14ac:dyDescent="0.25">
      <c r="A122" s="125" t="s">
        <v>102</v>
      </c>
      <c r="B122" s="101">
        <v>1000</v>
      </c>
      <c r="C122" s="101">
        <v>500</v>
      </c>
      <c r="D122" s="101">
        <v>7.89</v>
      </c>
      <c r="E122" s="143">
        <f t="shared" si="1"/>
        <v>1.5779999999999998</v>
      </c>
      <c r="F122" s="108"/>
    </row>
    <row r="123" spans="1:6" x14ac:dyDescent="0.25">
      <c r="A123" s="125" t="s">
        <v>232</v>
      </c>
      <c r="B123" s="101">
        <v>100</v>
      </c>
      <c r="C123" s="101">
        <v>0</v>
      </c>
      <c r="D123" s="101"/>
      <c r="E123" s="143" t="e">
        <f t="shared" si="1"/>
        <v>#DIV/0!</v>
      </c>
      <c r="F123" s="108"/>
    </row>
    <row r="124" spans="1:6" ht="31.5" x14ac:dyDescent="0.25">
      <c r="A124" s="125" t="s">
        <v>240</v>
      </c>
      <c r="B124" s="101">
        <v>0</v>
      </c>
      <c r="C124" s="101">
        <v>0</v>
      </c>
      <c r="D124" s="101"/>
      <c r="E124" s="143" t="e">
        <f t="shared" si="1"/>
        <v>#DIV/0!</v>
      </c>
      <c r="F124" s="108"/>
    </row>
    <row r="125" spans="1:6" s="116" customFormat="1" x14ac:dyDescent="0.25">
      <c r="A125" s="126" t="s">
        <v>187</v>
      </c>
      <c r="B125" s="105">
        <f>SUM(B126:B130)</f>
        <v>1000</v>
      </c>
      <c r="C125" s="105">
        <f>SUM(C126:C130)</f>
        <v>1851.5</v>
      </c>
      <c r="D125" s="105">
        <v>2674.65</v>
      </c>
      <c r="E125" s="143">
        <f t="shared" si="1"/>
        <v>144.45854712395357</v>
      </c>
      <c r="F125" s="117"/>
    </row>
    <row r="126" spans="1:6" x14ac:dyDescent="0.25">
      <c r="A126" s="125" t="s">
        <v>239</v>
      </c>
      <c r="B126" s="101">
        <v>0</v>
      </c>
      <c r="C126" s="101">
        <v>0</v>
      </c>
      <c r="D126" s="101"/>
      <c r="E126" s="143" t="e">
        <f t="shared" si="1"/>
        <v>#DIV/0!</v>
      </c>
      <c r="F126" s="108"/>
    </row>
    <row r="127" spans="1:6" x14ac:dyDescent="0.25">
      <c r="A127" s="125" t="s">
        <v>47</v>
      </c>
      <c r="B127" s="101">
        <v>0</v>
      </c>
      <c r="C127" s="101">
        <v>0</v>
      </c>
      <c r="D127" s="101"/>
      <c r="E127" s="143" t="e">
        <f t="shared" si="1"/>
        <v>#DIV/0!</v>
      </c>
      <c r="F127" s="108"/>
    </row>
    <row r="128" spans="1:6" s="109" customFormat="1" x14ac:dyDescent="0.25">
      <c r="A128" s="125" t="s">
        <v>231</v>
      </c>
      <c r="B128" s="101">
        <v>0</v>
      </c>
      <c r="C128" s="101">
        <v>0</v>
      </c>
      <c r="D128" s="101"/>
      <c r="E128" s="143" t="e">
        <f t="shared" si="1"/>
        <v>#DIV/0!</v>
      </c>
      <c r="F128" s="110"/>
    </row>
    <row r="129" spans="1:6" s="116" customFormat="1" x14ac:dyDescent="0.25">
      <c r="A129" s="125" t="s">
        <v>183</v>
      </c>
      <c r="B129" s="101">
        <v>0</v>
      </c>
      <c r="C129" s="101">
        <v>0</v>
      </c>
      <c r="D129" s="101"/>
      <c r="E129" s="143" t="e">
        <f t="shared" si="1"/>
        <v>#DIV/0!</v>
      </c>
      <c r="F129" s="117"/>
    </row>
    <row r="130" spans="1:6" s="116" customFormat="1" x14ac:dyDescent="0.25">
      <c r="A130" s="125" t="s">
        <v>182</v>
      </c>
      <c r="B130" s="101">
        <v>1000</v>
      </c>
      <c r="C130" s="101">
        <v>1851.5</v>
      </c>
      <c r="D130" s="101">
        <v>2674.65</v>
      </c>
      <c r="E130" s="143">
        <f t="shared" si="1"/>
        <v>144.45854712395357</v>
      </c>
      <c r="F130" s="117"/>
    </row>
    <row r="131" spans="1:6" s="109" customFormat="1" x14ac:dyDescent="0.25">
      <c r="A131" s="98" t="s">
        <v>220</v>
      </c>
      <c r="B131" s="105">
        <f>SUM(B132:B134)</f>
        <v>1600</v>
      </c>
      <c r="C131" s="105">
        <f>SUM(C132:C134)</f>
        <v>5412.1</v>
      </c>
      <c r="D131" s="105">
        <f>SUM(D132:D134)</f>
        <v>4407.46</v>
      </c>
      <c r="E131" s="143">
        <f t="shared" si="1"/>
        <v>81.437150089614008</v>
      </c>
      <c r="F131" s="110"/>
    </row>
    <row r="132" spans="1:6" s="114" customFormat="1" x14ac:dyDescent="0.25">
      <c r="A132" s="97" t="s">
        <v>180</v>
      </c>
      <c r="B132" s="101">
        <v>200</v>
      </c>
      <c r="C132" s="101">
        <v>2000</v>
      </c>
      <c r="D132" s="101">
        <v>2082.4299999999998</v>
      </c>
      <c r="E132" s="143">
        <f t="shared" si="1"/>
        <v>104.1215</v>
      </c>
      <c r="F132" s="115"/>
    </row>
    <row r="133" spans="1:6" s="109" customFormat="1" x14ac:dyDescent="0.25">
      <c r="A133" s="97" t="s">
        <v>230</v>
      </c>
      <c r="B133" s="101">
        <v>0</v>
      </c>
      <c r="C133" s="101">
        <v>0</v>
      </c>
      <c r="D133" s="101"/>
      <c r="E133" s="143" t="e">
        <f t="shared" ref="E133:E197" si="2">SUM((D133/C133)*100)</f>
        <v>#DIV/0!</v>
      </c>
      <c r="F133" s="110"/>
    </row>
    <row r="134" spans="1:6" s="114" customFormat="1" x14ac:dyDescent="0.25">
      <c r="A134" s="97" t="s">
        <v>218</v>
      </c>
      <c r="B134" s="101">
        <v>1400</v>
      </c>
      <c r="C134" s="101">
        <v>3412.1</v>
      </c>
      <c r="D134" s="101">
        <v>2325.0300000000002</v>
      </c>
      <c r="E134" s="143">
        <f t="shared" si="2"/>
        <v>68.140734445063174</v>
      </c>
      <c r="F134" s="115"/>
    </row>
    <row r="135" spans="1:6" s="114" customFormat="1" x14ac:dyDescent="0.25">
      <c r="A135" s="98" t="s">
        <v>238</v>
      </c>
      <c r="B135" s="105">
        <v>0</v>
      </c>
      <c r="C135" s="101">
        <v>0</v>
      </c>
      <c r="D135" s="101"/>
      <c r="E135" s="143" t="e">
        <f t="shared" si="2"/>
        <v>#DIV/0!</v>
      </c>
      <c r="F135" s="115"/>
    </row>
    <row r="136" spans="1:6" x14ac:dyDescent="0.25">
      <c r="A136" s="97" t="s">
        <v>222</v>
      </c>
      <c r="B136" s="101">
        <v>0</v>
      </c>
      <c r="C136" s="101">
        <v>0</v>
      </c>
      <c r="D136" s="105"/>
      <c r="E136" s="143" t="e">
        <f t="shared" si="2"/>
        <v>#DIV/0!</v>
      </c>
      <c r="F136" s="108"/>
    </row>
    <row r="137" spans="1:6" s="109" customFormat="1" ht="31.5" x14ac:dyDescent="0.25">
      <c r="A137" s="98" t="s">
        <v>237</v>
      </c>
      <c r="B137" s="105"/>
      <c r="C137" s="105">
        <v>156.32</v>
      </c>
      <c r="D137" s="105">
        <v>147.06</v>
      </c>
      <c r="E137" s="143">
        <f t="shared" si="2"/>
        <v>94.076253838280451</v>
      </c>
      <c r="F137" s="110"/>
    </row>
    <row r="138" spans="1:6" s="109" customFormat="1" x14ac:dyDescent="0.25">
      <c r="A138" s="97" t="s">
        <v>228</v>
      </c>
      <c r="B138" s="110">
        <v>0</v>
      </c>
      <c r="C138" s="101">
        <v>156.32</v>
      </c>
      <c r="D138" s="101">
        <v>147.06</v>
      </c>
      <c r="E138" s="143">
        <f t="shared" si="2"/>
        <v>94.076253838280451</v>
      </c>
      <c r="F138" s="110"/>
    </row>
    <row r="139" spans="1:6" s="114" customFormat="1" ht="31.5" x14ac:dyDescent="0.25">
      <c r="A139" s="98" t="s">
        <v>236</v>
      </c>
      <c r="B139" s="105">
        <v>0</v>
      </c>
      <c r="C139" s="105">
        <v>0</v>
      </c>
      <c r="D139" s="105"/>
      <c r="E139" s="143" t="e">
        <f t="shared" si="2"/>
        <v>#DIV/0!</v>
      </c>
      <c r="F139" s="115"/>
    </row>
    <row r="140" spans="1:6" s="109" customFormat="1" ht="31.5" x14ac:dyDescent="0.25">
      <c r="A140" s="97" t="s">
        <v>235</v>
      </c>
      <c r="B140" s="101">
        <v>0</v>
      </c>
      <c r="C140" s="101">
        <v>0</v>
      </c>
      <c r="D140" s="101"/>
      <c r="E140" s="143" t="e">
        <f t="shared" si="2"/>
        <v>#DIV/0!</v>
      </c>
      <c r="F140" s="110"/>
    </row>
    <row r="141" spans="1:6" s="129" customFormat="1" ht="31.5" x14ac:dyDescent="0.25">
      <c r="A141" s="100" t="s">
        <v>234</v>
      </c>
      <c r="B141" s="122">
        <v>0</v>
      </c>
      <c r="C141" s="122">
        <f>SUM(C144,C148,C151,C153,C159)</f>
        <v>7500</v>
      </c>
      <c r="D141" s="122">
        <f>SUM(D144,D146,D151,D153,D159)</f>
        <v>3536.88</v>
      </c>
      <c r="E141" s="143">
        <f t="shared" si="2"/>
        <v>47.1584</v>
      </c>
      <c r="F141" s="130"/>
    </row>
    <row r="142" spans="1:6" s="109" customFormat="1" x14ac:dyDescent="0.25">
      <c r="A142" s="98" t="s">
        <v>209</v>
      </c>
      <c r="B142" s="105">
        <v>0</v>
      </c>
      <c r="C142" s="105">
        <v>0</v>
      </c>
      <c r="D142" s="105"/>
      <c r="E142" s="143" t="e">
        <f t="shared" si="2"/>
        <v>#DIV/0!</v>
      </c>
      <c r="F142" s="110"/>
    </row>
    <row r="143" spans="1:6" s="114" customFormat="1" x14ac:dyDescent="0.25">
      <c r="A143" s="97" t="s">
        <v>233</v>
      </c>
      <c r="B143" s="101">
        <v>0</v>
      </c>
      <c r="C143" s="101">
        <v>0</v>
      </c>
      <c r="D143" s="101"/>
      <c r="E143" s="143" t="e">
        <f t="shared" si="2"/>
        <v>#DIV/0!</v>
      </c>
      <c r="F143" s="115"/>
    </row>
    <row r="144" spans="1:6" s="109" customFormat="1" x14ac:dyDescent="0.25">
      <c r="A144" s="98" t="s">
        <v>207</v>
      </c>
      <c r="B144" s="105">
        <v>0</v>
      </c>
      <c r="C144" s="105">
        <v>500</v>
      </c>
      <c r="D144" s="105">
        <v>172.1</v>
      </c>
      <c r="E144" s="143">
        <f t="shared" si="2"/>
        <v>34.42</v>
      </c>
      <c r="F144" s="110"/>
    </row>
    <row r="145" spans="1:6" s="109" customFormat="1" x14ac:dyDescent="0.25">
      <c r="A145" s="97" t="s">
        <v>206</v>
      </c>
      <c r="B145" s="101">
        <v>0</v>
      </c>
      <c r="C145" s="101">
        <v>500</v>
      </c>
      <c r="D145" s="101">
        <v>172.01</v>
      </c>
      <c r="E145" s="143">
        <f t="shared" si="2"/>
        <v>34.402000000000001</v>
      </c>
      <c r="F145" s="110"/>
    </row>
    <row r="146" spans="1:6" s="114" customFormat="1" x14ac:dyDescent="0.25">
      <c r="A146" s="126" t="s">
        <v>193</v>
      </c>
      <c r="B146" s="105">
        <v>0</v>
      </c>
      <c r="C146" s="105">
        <v>0</v>
      </c>
      <c r="D146" s="105">
        <v>411.18</v>
      </c>
      <c r="E146" s="143" t="e">
        <f t="shared" si="2"/>
        <v>#DIV/0!</v>
      </c>
      <c r="F146" s="115"/>
    </row>
    <row r="147" spans="1:6" s="109" customFormat="1" x14ac:dyDescent="0.25">
      <c r="A147" s="125" t="s">
        <v>192</v>
      </c>
      <c r="B147" s="101">
        <v>0</v>
      </c>
      <c r="C147" s="101">
        <v>0</v>
      </c>
      <c r="D147" s="101">
        <v>411.18</v>
      </c>
      <c r="E147" s="143" t="e">
        <f t="shared" si="2"/>
        <v>#DIV/0!</v>
      </c>
      <c r="F147" s="110"/>
    </row>
    <row r="148" spans="1:6" s="114" customFormat="1" x14ac:dyDescent="0.25">
      <c r="A148" s="126" t="s">
        <v>25</v>
      </c>
      <c r="B148" s="105">
        <v>0</v>
      </c>
      <c r="C148" s="105">
        <v>2000</v>
      </c>
      <c r="D148" s="105"/>
      <c r="E148" s="143">
        <f t="shared" si="2"/>
        <v>0</v>
      </c>
      <c r="F148" s="115"/>
    </row>
    <row r="149" spans="1:6" s="109" customFormat="1" x14ac:dyDescent="0.25">
      <c r="A149" s="125" t="s">
        <v>254</v>
      </c>
      <c r="B149" s="101">
        <v>0</v>
      </c>
      <c r="C149" s="101">
        <v>2000</v>
      </c>
      <c r="D149" s="101"/>
      <c r="E149" s="143">
        <f t="shared" si="2"/>
        <v>0</v>
      </c>
      <c r="F149" s="110"/>
    </row>
    <row r="150" spans="1:6" s="109" customFormat="1" x14ac:dyDescent="0.25">
      <c r="A150" s="125" t="s">
        <v>232</v>
      </c>
      <c r="B150" s="101">
        <v>0</v>
      </c>
      <c r="C150" s="101"/>
      <c r="D150" s="101"/>
      <c r="E150" s="143" t="e">
        <f t="shared" si="2"/>
        <v>#DIV/0!</v>
      </c>
      <c r="F150" s="110"/>
    </row>
    <row r="151" spans="1:6" s="114" customFormat="1" x14ac:dyDescent="0.25">
      <c r="A151" s="126" t="s">
        <v>187</v>
      </c>
      <c r="B151" s="105">
        <v>0</v>
      </c>
      <c r="C151" s="105">
        <v>3000</v>
      </c>
      <c r="D151" s="105">
        <v>2165.48</v>
      </c>
      <c r="E151" s="143">
        <f t="shared" si="2"/>
        <v>72.182666666666677</v>
      </c>
      <c r="F151" s="115"/>
    </row>
    <row r="152" spans="1:6" s="109" customFormat="1" x14ac:dyDescent="0.25">
      <c r="A152" s="125" t="s">
        <v>324</v>
      </c>
      <c r="B152" s="101">
        <v>0</v>
      </c>
      <c r="C152" s="101">
        <v>3000</v>
      </c>
      <c r="D152" s="101">
        <v>2165.48</v>
      </c>
      <c r="E152" s="143">
        <f t="shared" si="2"/>
        <v>72.182666666666677</v>
      </c>
      <c r="F152" s="110"/>
    </row>
    <row r="153" spans="1:6" s="127" customFormat="1" x14ac:dyDescent="0.25">
      <c r="A153" s="98" t="s">
        <v>220</v>
      </c>
      <c r="B153" s="105">
        <v>0</v>
      </c>
      <c r="C153" s="105">
        <v>1000</v>
      </c>
      <c r="D153" s="105">
        <v>199.08</v>
      </c>
      <c r="E153" s="143">
        <f t="shared" si="2"/>
        <v>19.908000000000001</v>
      </c>
      <c r="F153" s="128"/>
    </row>
    <row r="154" spans="1:6" x14ac:dyDescent="0.25">
      <c r="A154" s="97" t="s">
        <v>325</v>
      </c>
      <c r="B154" s="101">
        <v>0</v>
      </c>
      <c r="C154" s="101">
        <v>500</v>
      </c>
      <c r="D154" s="101">
        <v>199.08</v>
      </c>
      <c r="E154" s="143">
        <f t="shared" si="2"/>
        <v>39.816000000000003</v>
      </c>
      <c r="F154" s="108"/>
    </row>
    <row r="155" spans="1:6" x14ac:dyDescent="0.25">
      <c r="A155" s="97" t="s">
        <v>218</v>
      </c>
      <c r="B155" s="101">
        <v>0</v>
      </c>
      <c r="C155" s="101">
        <v>500</v>
      </c>
      <c r="D155" s="101"/>
      <c r="E155" s="143">
        <f t="shared" si="2"/>
        <v>0</v>
      </c>
      <c r="F155" s="108"/>
    </row>
    <row r="156" spans="1:6" s="109" customFormat="1" x14ac:dyDescent="0.25">
      <c r="A156" s="98" t="s">
        <v>226</v>
      </c>
      <c r="B156" s="105">
        <v>0</v>
      </c>
      <c r="C156" s="105">
        <v>0</v>
      </c>
      <c r="D156" s="105"/>
      <c r="E156" s="143" t="e">
        <f t="shared" si="2"/>
        <v>#DIV/0!</v>
      </c>
      <c r="F156" s="110"/>
    </row>
    <row r="157" spans="1:6" s="114" customFormat="1" x14ac:dyDescent="0.25">
      <c r="A157" s="97" t="s">
        <v>222</v>
      </c>
      <c r="B157" s="101">
        <v>0</v>
      </c>
      <c r="C157" s="101">
        <v>0</v>
      </c>
      <c r="D157" s="101"/>
      <c r="E157" s="143" t="e">
        <f t="shared" si="2"/>
        <v>#DIV/0!</v>
      </c>
      <c r="F157" s="115"/>
    </row>
    <row r="158" spans="1:6" s="109" customFormat="1" ht="31.5" x14ac:dyDescent="0.25">
      <c r="A158" s="97" t="s">
        <v>201</v>
      </c>
      <c r="B158" s="101">
        <v>0</v>
      </c>
      <c r="C158" s="101">
        <v>0</v>
      </c>
      <c r="D158" s="101"/>
      <c r="E158" s="143" t="e">
        <f t="shared" si="2"/>
        <v>#DIV/0!</v>
      </c>
      <c r="F158" s="110"/>
    </row>
    <row r="159" spans="1:6" s="116" customFormat="1" x14ac:dyDescent="0.25">
      <c r="A159" s="98" t="s">
        <v>229</v>
      </c>
      <c r="B159" s="105"/>
      <c r="C159" s="105">
        <v>1000</v>
      </c>
      <c r="D159" s="105">
        <v>589.04</v>
      </c>
      <c r="E159" s="143">
        <f t="shared" si="2"/>
        <v>58.904000000000003</v>
      </c>
      <c r="F159" s="117"/>
    </row>
    <row r="160" spans="1:6" s="109" customFormat="1" x14ac:dyDescent="0.25">
      <c r="A160" s="97" t="s">
        <v>228</v>
      </c>
      <c r="B160" s="101"/>
      <c r="C160" s="101">
        <v>1000</v>
      </c>
      <c r="D160" s="101">
        <v>589.04</v>
      </c>
      <c r="E160" s="143">
        <f t="shared" si="2"/>
        <v>58.904000000000003</v>
      </c>
      <c r="F160" s="110"/>
    </row>
    <row r="161" spans="1:6" s="114" customFormat="1" x14ac:dyDescent="0.25">
      <c r="A161" s="100" t="s">
        <v>227</v>
      </c>
      <c r="B161" s="122">
        <v>0</v>
      </c>
      <c r="C161" s="122">
        <v>1000</v>
      </c>
      <c r="D161" s="122">
        <v>600</v>
      </c>
      <c r="E161" s="143">
        <f t="shared" si="2"/>
        <v>60</v>
      </c>
      <c r="F161" s="115"/>
    </row>
    <row r="162" spans="1:6" s="116" customFormat="1" x14ac:dyDescent="0.25">
      <c r="A162" s="126" t="s">
        <v>193</v>
      </c>
      <c r="B162" s="105">
        <v>0</v>
      </c>
      <c r="C162" s="105">
        <v>0</v>
      </c>
      <c r="D162" s="105"/>
      <c r="E162" s="143" t="e">
        <f t="shared" si="2"/>
        <v>#DIV/0!</v>
      </c>
      <c r="F162" s="117"/>
    </row>
    <row r="163" spans="1:6" s="109" customFormat="1" x14ac:dyDescent="0.25">
      <c r="A163" s="125" t="s">
        <v>192</v>
      </c>
      <c r="B163" s="101">
        <v>0</v>
      </c>
      <c r="C163" s="101">
        <v>0</v>
      </c>
      <c r="D163" s="101"/>
      <c r="E163" s="143" t="e">
        <f t="shared" si="2"/>
        <v>#DIV/0!</v>
      </c>
      <c r="F163" s="110"/>
    </row>
    <row r="164" spans="1:6" s="116" customFormat="1" x14ac:dyDescent="0.25">
      <c r="A164" s="126" t="s">
        <v>25</v>
      </c>
      <c r="B164" s="105">
        <v>0</v>
      </c>
      <c r="C164" s="105">
        <v>0</v>
      </c>
      <c r="D164" s="105"/>
      <c r="E164" s="143" t="e">
        <f t="shared" si="2"/>
        <v>#DIV/0!</v>
      </c>
      <c r="F164" s="117"/>
    </row>
    <row r="165" spans="1:6" s="109" customFormat="1" x14ac:dyDescent="0.25">
      <c r="A165" s="125" t="s">
        <v>102</v>
      </c>
      <c r="B165" s="101">
        <v>0</v>
      </c>
      <c r="C165" s="101">
        <v>0</v>
      </c>
      <c r="D165" s="101"/>
      <c r="E165" s="143" t="e">
        <f t="shared" si="2"/>
        <v>#DIV/0!</v>
      </c>
      <c r="F165" s="110"/>
    </row>
    <row r="166" spans="1:6" s="114" customFormat="1" x14ac:dyDescent="0.25">
      <c r="A166" s="126" t="s">
        <v>187</v>
      </c>
      <c r="B166" s="105">
        <v>0</v>
      </c>
      <c r="C166" s="105">
        <v>0</v>
      </c>
      <c r="D166" s="105"/>
      <c r="E166" s="143" t="e">
        <f t="shared" si="2"/>
        <v>#DIV/0!</v>
      </c>
      <c r="F166" s="115"/>
    </row>
    <row r="167" spans="1:6" x14ac:dyDescent="0.25">
      <c r="A167" s="125" t="s">
        <v>110</v>
      </c>
      <c r="B167" s="101">
        <v>0</v>
      </c>
      <c r="C167" s="101">
        <v>0</v>
      </c>
      <c r="D167" s="101"/>
      <c r="E167" s="143" t="e">
        <f t="shared" si="2"/>
        <v>#DIV/0!</v>
      </c>
      <c r="F167" s="108"/>
    </row>
    <row r="168" spans="1:6" s="109" customFormat="1" x14ac:dyDescent="0.25">
      <c r="A168" s="125" t="s">
        <v>183</v>
      </c>
      <c r="B168" s="101"/>
      <c r="C168" s="101">
        <v>0</v>
      </c>
      <c r="D168" s="101"/>
      <c r="E168" s="143" t="e">
        <f t="shared" si="2"/>
        <v>#DIV/0!</v>
      </c>
      <c r="F168" s="110"/>
    </row>
    <row r="169" spans="1:6" s="116" customFormat="1" x14ac:dyDescent="0.25">
      <c r="A169" s="98" t="s">
        <v>220</v>
      </c>
      <c r="B169" s="105">
        <v>0</v>
      </c>
      <c r="C169" s="105">
        <v>1000</v>
      </c>
      <c r="D169" s="105">
        <v>600</v>
      </c>
      <c r="E169" s="143">
        <f t="shared" si="2"/>
        <v>60</v>
      </c>
      <c r="F169" s="117"/>
    </row>
    <row r="170" spans="1:6" s="109" customFormat="1" x14ac:dyDescent="0.25">
      <c r="A170" s="97" t="s">
        <v>218</v>
      </c>
      <c r="B170" s="101">
        <v>0</v>
      </c>
      <c r="C170" s="101">
        <v>1000</v>
      </c>
      <c r="D170" s="101">
        <v>600</v>
      </c>
      <c r="E170" s="143">
        <f t="shared" si="2"/>
        <v>60</v>
      </c>
      <c r="F170" s="110"/>
    </row>
    <row r="171" spans="1:6" s="109" customFormat="1" x14ac:dyDescent="0.25">
      <c r="A171" s="98" t="s">
        <v>226</v>
      </c>
      <c r="B171" s="105">
        <v>0</v>
      </c>
      <c r="C171" s="105">
        <v>0</v>
      </c>
      <c r="D171" s="105"/>
      <c r="E171" s="143" t="e">
        <f t="shared" si="2"/>
        <v>#DIV/0!</v>
      </c>
      <c r="F171" s="110"/>
    </row>
    <row r="172" spans="1:6" s="116" customFormat="1" x14ac:dyDescent="0.25">
      <c r="A172" s="97" t="s">
        <v>225</v>
      </c>
      <c r="B172" s="101">
        <v>0</v>
      </c>
      <c r="C172" s="101">
        <v>0</v>
      </c>
      <c r="D172" s="101"/>
      <c r="E172" s="143" t="e">
        <f t="shared" si="2"/>
        <v>#DIV/0!</v>
      </c>
      <c r="F172" s="117"/>
    </row>
    <row r="173" spans="1:6" s="109" customFormat="1" ht="31.5" x14ac:dyDescent="0.25">
      <c r="A173" s="100" t="s">
        <v>224</v>
      </c>
      <c r="B173" s="99">
        <v>1000</v>
      </c>
      <c r="C173" s="99">
        <v>2600</v>
      </c>
      <c r="D173" s="99">
        <v>1716</v>
      </c>
      <c r="E173" s="143">
        <f t="shared" si="2"/>
        <v>66</v>
      </c>
      <c r="F173" s="110"/>
    </row>
    <row r="174" spans="1:6" s="123" customFormat="1" x14ac:dyDescent="0.25">
      <c r="A174" s="98" t="s">
        <v>187</v>
      </c>
      <c r="B174" s="105">
        <v>500</v>
      </c>
      <c r="C174" s="105">
        <v>600</v>
      </c>
      <c r="D174" s="105"/>
      <c r="E174" s="143">
        <f t="shared" si="2"/>
        <v>0</v>
      </c>
      <c r="F174" s="124"/>
    </row>
    <row r="175" spans="1:6" s="123" customFormat="1" x14ac:dyDescent="0.25">
      <c r="A175" s="97" t="s">
        <v>183</v>
      </c>
      <c r="B175" s="101">
        <v>0</v>
      </c>
      <c r="C175" s="101">
        <v>0</v>
      </c>
      <c r="D175" s="101"/>
      <c r="E175" s="143" t="e">
        <f t="shared" si="2"/>
        <v>#DIV/0!</v>
      </c>
      <c r="F175" s="124"/>
    </row>
    <row r="176" spans="1:6" s="123" customFormat="1" x14ac:dyDescent="0.25">
      <c r="A176" s="97" t="s">
        <v>182</v>
      </c>
      <c r="B176" s="101">
        <v>500</v>
      </c>
      <c r="C176" s="101">
        <v>600</v>
      </c>
      <c r="D176" s="101"/>
      <c r="E176" s="143">
        <f t="shared" si="2"/>
        <v>0</v>
      </c>
      <c r="F176" s="124"/>
    </row>
    <row r="177" spans="1:6" s="123" customFormat="1" x14ac:dyDescent="0.25">
      <c r="A177" s="98" t="s">
        <v>220</v>
      </c>
      <c r="B177" s="105">
        <v>500</v>
      </c>
      <c r="C177" s="105">
        <v>2000</v>
      </c>
      <c r="D177" s="105">
        <v>1716</v>
      </c>
      <c r="E177" s="143">
        <f t="shared" si="2"/>
        <v>85.8</v>
      </c>
      <c r="F177" s="124"/>
    </row>
    <row r="178" spans="1:6" x14ac:dyDescent="0.25">
      <c r="A178" s="97" t="s">
        <v>218</v>
      </c>
      <c r="B178" s="101">
        <v>500</v>
      </c>
      <c r="C178" s="101">
        <v>2000</v>
      </c>
      <c r="D178" s="101">
        <v>1716</v>
      </c>
      <c r="E178" s="143">
        <f t="shared" si="2"/>
        <v>85.8</v>
      </c>
      <c r="F178" s="108"/>
    </row>
    <row r="179" spans="1:6" s="114" customFormat="1" ht="31.5" x14ac:dyDescent="0.25">
      <c r="A179" s="100" t="s">
        <v>223</v>
      </c>
      <c r="B179" s="122">
        <v>0</v>
      </c>
      <c r="C179" s="122">
        <v>0</v>
      </c>
      <c r="D179" s="122"/>
      <c r="E179" s="143" t="e">
        <f t="shared" si="2"/>
        <v>#DIV/0!</v>
      </c>
      <c r="F179" s="115"/>
    </row>
    <row r="180" spans="1:6" s="109" customFormat="1" x14ac:dyDescent="0.25">
      <c r="A180" s="98" t="s">
        <v>30</v>
      </c>
      <c r="B180" s="105">
        <v>0</v>
      </c>
      <c r="C180" s="105">
        <v>0</v>
      </c>
      <c r="D180" s="105"/>
      <c r="E180" s="143" t="e">
        <f t="shared" si="2"/>
        <v>#DIV/0!</v>
      </c>
      <c r="F180" s="110"/>
    </row>
    <row r="181" spans="1:6" s="109" customFormat="1" x14ac:dyDescent="0.25">
      <c r="A181" s="97" t="s">
        <v>222</v>
      </c>
      <c r="B181" s="101">
        <v>0</v>
      </c>
      <c r="C181" s="101">
        <v>0</v>
      </c>
      <c r="D181" s="101"/>
      <c r="E181" s="143" t="e">
        <f t="shared" si="2"/>
        <v>#DIV/0!</v>
      </c>
      <c r="F181" s="110"/>
    </row>
    <row r="182" spans="1:6" s="109" customFormat="1" ht="31.5" x14ac:dyDescent="0.25">
      <c r="A182" s="121" t="s">
        <v>287</v>
      </c>
      <c r="B182" s="120">
        <v>0</v>
      </c>
      <c r="C182" s="140">
        <v>0</v>
      </c>
      <c r="D182" s="140">
        <v>12422.18</v>
      </c>
      <c r="E182" s="143" t="e">
        <f t="shared" si="2"/>
        <v>#DIV/0!</v>
      </c>
      <c r="F182" s="110"/>
    </row>
    <row r="183" spans="1:6" s="109" customFormat="1" ht="31.5" x14ac:dyDescent="0.25">
      <c r="A183" s="100" t="s">
        <v>216</v>
      </c>
      <c r="B183" s="113">
        <v>0</v>
      </c>
      <c r="C183" s="99">
        <v>0</v>
      </c>
      <c r="D183" s="99">
        <v>12422.18</v>
      </c>
      <c r="E183" s="143" t="e">
        <f t="shared" si="2"/>
        <v>#DIV/0!</v>
      </c>
      <c r="F183" s="110"/>
    </row>
    <row r="184" spans="1:6" s="109" customFormat="1" ht="31.5" x14ac:dyDescent="0.25">
      <c r="A184" s="126" t="s">
        <v>236</v>
      </c>
      <c r="B184" s="101">
        <v>0</v>
      </c>
      <c r="C184" s="105">
        <v>0</v>
      </c>
      <c r="D184" s="105">
        <v>12422.18</v>
      </c>
      <c r="E184" s="143" t="e">
        <f t="shared" si="2"/>
        <v>#DIV/0!</v>
      </c>
      <c r="F184" s="110"/>
    </row>
    <row r="185" spans="1:6" s="109" customFormat="1" x14ac:dyDescent="0.25">
      <c r="A185" s="126" t="s">
        <v>288</v>
      </c>
      <c r="B185" s="101">
        <v>0</v>
      </c>
      <c r="C185" s="101">
        <v>0</v>
      </c>
      <c r="D185" s="101">
        <v>12422.18</v>
      </c>
      <c r="E185" s="143" t="e">
        <f t="shared" si="2"/>
        <v>#DIV/0!</v>
      </c>
      <c r="F185" s="110"/>
    </row>
    <row r="186" spans="1:6" x14ac:dyDescent="0.25">
      <c r="A186" s="121" t="s">
        <v>221</v>
      </c>
      <c r="B186" s="120">
        <v>0</v>
      </c>
      <c r="C186" s="140">
        <v>0</v>
      </c>
      <c r="D186" s="140">
        <v>1144.27</v>
      </c>
      <c r="E186" s="143" t="e">
        <f t="shared" si="2"/>
        <v>#DIV/0!</v>
      </c>
      <c r="F186" s="108"/>
    </row>
    <row r="187" spans="1:6" ht="31.5" x14ac:dyDescent="0.25">
      <c r="A187" s="100" t="s">
        <v>216</v>
      </c>
      <c r="B187" s="101">
        <v>0</v>
      </c>
      <c r="C187" s="105">
        <v>0</v>
      </c>
      <c r="D187" s="105">
        <v>1144.27</v>
      </c>
      <c r="E187" s="143" t="e">
        <f t="shared" si="2"/>
        <v>#DIV/0!</v>
      </c>
      <c r="F187" s="108"/>
    </row>
    <row r="188" spans="1:6" x14ac:dyDescent="0.25">
      <c r="A188" s="126" t="s">
        <v>255</v>
      </c>
      <c r="B188" s="101">
        <v>0</v>
      </c>
      <c r="C188" s="105">
        <v>0</v>
      </c>
      <c r="D188" s="105"/>
      <c r="E188" s="143" t="e">
        <f t="shared" si="2"/>
        <v>#DIV/0!</v>
      </c>
      <c r="F188" s="108"/>
    </row>
    <row r="189" spans="1:6" x14ac:dyDescent="0.25">
      <c r="A189" s="125" t="s">
        <v>254</v>
      </c>
      <c r="B189" s="101">
        <v>0</v>
      </c>
      <c r="C189" s="101">
        <v>0</v>
      </c>
      <c r="D189" s="101"/>
      <c r="E189" s="143" t="e">
        <f t="shared" si="2"/>
        <v>#DIV/0!</v>
      </c>
      <c r="F189" s="108"/>
    </row>
    <row r="190" spans="1:6" s="116" customFormat="1" x14ac:dyDescent="0.25">
      <c r="A190" s="98" t="s">
        <v>220</v>
      </c>
      <c r="B190" s="119">
        <v>0</v>
      </c>
      <c r="C190" s="119">
        <v>0</v>
      </c>
      <c r="D190" s="119">
        <f>SUM(D191:D192)</f>
        <v>1144.27</v>
      </c>
      <c r="E190" s="143" t="e">
        <f t="shared" si="2"/>
        <v>#DIV/0!</v>
      </c>
      <c r="F190" s="117"/>
    </row>
    <row r="191" spans="1:6" x14ac:dyDescent="0.25">
      <c r="A191" s="97" t="s">
        <v>219</v>
      </c>
      <c r="B191" s="119">
        <v>0</v>
      </c>
      <c r="C191" s="118">
        <v>0</v>
      </c>
      <c r="D191" s="118">
        <v>796.27</v>
      </c>
      <c r="E191" s="143" t="e">
        <f t="shared" si="2"/>
        <v>#DIV/0!</v>
      </c>
      <c r="F191" s="108"/>
    </row>
    <row r="192" spans="1:6" x14ac:dyDescent="0.25">
      <c r="A192" s="97" t="s">
        <v>180</v>
      </c>
      <c r="B192" s="119"/>
      <c r="C192" s="118"/>
      <c r="D192" s="118">
        <v>348</v>
      </c>
      <c r="E192" s="143"/>
      <c r="F192" s="108"/>
    </row>
    <row r="193" spans="1:6" x14ac:dyDescent="0.25">
      <c r="A193" s="97" t="s">
        <v>218</v>
      </c>
      <c r="B193" s="105">
        <v>0</v>
      </c>
      <c r="C193" s="101">
        <v>0</v>
      </c>
      <c r="D193" s="101"/>
      <c r="E193" s="143" t="e">
        <f t="shared" si="2"/>
        <v>#DIV/0!</v>
      </c>
      <c r="F193" s="108"/>
    </row>
    <row r="194" spans="1:6" s="109" customFormat="1" x14ac:dyDescent="0.25">
      <c r="A194" s="121" t="s">
        <v>217</v>
      </c>
      <c r="B194" s="120">
        <v>0</v>
      </c>
      <c r="C194" s="140">
        <v>0</v>
      </c>
      <c r="D194" s="140">
        <v>729.96</v>
      </c>
      <c r="E194" s="143" t="e">
        <f t="shared" si="2"/>
        <v>#DIV/0!</v>
      </c>
      <c r="F194" s="110"/>
    </row>
    <row r="195" spans="1:6" s="114" customFormat="1" ht="31.5" x14ac:dyDescent="0.25">
      <c r="A195" s="100" t="s">
        <v>216</v>
      </c>
      <c r="B195" s="99">
        <v>0</v>
      </c>
      <c r="C195" s="99">
        <v>0</v>
      </c>
      <c r="D195" s="99">
        <v>729.96</v>
      </c>
      <c r="E195" s="143" t="e">
        <f t="shared" si="2"/>
        <v>#DIV/0!</v>
      </c>
      <c r="F195" s="115"/>
    </row>
    <row r="196" spans="1:6" x14ac:dyDescent="0.25">
      <c r="A196" s="98" t="s">
        <v>187</v>
      </c>
      <c r="B196" s="119">
        <v>0</v>
      </c>
      <c r="C196" s="119">
        <v>0</v>
      </c>
      <c r="D196" s="119">
        <v>729.96</v>
      </c>
      <c r="E196" s="143" t="e">
        <f t="shared" si="2"/>
        <v>#DIV/0!</v>
      </c>
      <c r="F196" s="108"/>
    </row>
    <row r="197" spans="1:6" x14ac:dyDescent="0.25">
      <c r="A197" s="97" t="s">
        <v>183</v>
      </c>
      <c r="B197" s="105">
        <v>0</v>
      </c>
      <c r="C197" s="101">
        <v>0</v>
      </c>
      <c r="D197" s="101">
        <v>729.96</v>
      </c>
      <c r="E197" s="143" t="e">
        <f t="shared" si="2"/>
        <v>#DIV/0!</v>
      </c>
      <c r="F197" s="108"/>
    </row>
    <row r="198" spans="1:6" ht="31.5" x14ac:dyDescent="0.25">
      <c r="A198" s="121" t="s">
        <v>215</v>
      </c>
      <c r="B198" s="140">
        <v>0</v>
      </c>
      <c r="C198" s="140">
        <v>0</v>
      </c>
      <c r="D198" s="140">
        <v>1508</v>
      </c>
      <c r="E198" s="143" t="e">
        <f t="shared" ref="E198:E279" si="3">SUM((D198/C198)*100)</f>
        <v>#DIV/0!</v>
      </c>
      <c r="F198" s="108"/>
    </row>
    <row r="199" spans="1:6" s="109" customFormat="1" ht="31.5" x14ac:dyDescent="0.25">
      <c r="A199" s="100" t="s">
        <v>194</v>
      </c>
      <c r="B199" s="99">
        <v>0</v>
      </c>
      <c r="C199" s="99">
        <v>0</v>
      </c>
      <c r="D199" s="99">
        <v>1508</v>
      </c>
      <c r="E199" s="143" t="e">
        <f t="shared" si="3"/>
        <v>#DIV/0!</v>
      </c>
      <c r="F199" s="110"/>
    </row>
    <row r="200" spans="1:6" s="109" customFormat="1" x14ac:dyDescent="0.25">
      <c r="A200" s="98" t="s">
        <v>214</v>
      </c>
      <c r="B200" s="119">
        <v>0</v>
      </c>
      <c r="C200" s="119">
        <v>0</v>
      </c>
      <c r="D200" s="118">
        <v>1508</v>
      </c>
      <c r="E200" s="143" t="e">
        <f t="shared" si="3"/>
        <v>#DIV/0!</v>
      </c>
      <c r="F200" s="110"/>
    </row>
    <row r="201" spans="1:6" s="116" customFormat="1" x14ac:dyDescent="0.25">
      <c r="A201" s="97" t="s">
        <v>213</v>
      </c>
      <c r="B201" s="118">
        <v>0</v>
      </c>
      <c r="C201" s="118">
        <v>0</v>
      </c>
      <c r="D201" s="118">
        <v>1508</v>
      </c>
      <c r="E201" s="143" t="e">
        <f t="shared" si="3"/>
        <v>#DIV/0!</v>
      </c>
      <c r="F201" s="117"/>
    </row>
    <row r="202" spans="1:6" s="116" customFormat="1" ht="31.5" x14ac:dyDescent="0.25">
      <c r="A202" s="121" t="s">
        <v>289</v>
      </c>
      <c r="B202" s="120"/>
      <c r="C202" s="140">
        <f>SUM(C203,C213)</f>
        <v>5348.5</v>
      </c>
      <c r="D202" s="140">
        <f>SUM(D203,D213)</f>
        <v>8148.4699999999993</v>
      </c>
      <c r="E202" s="143">
        <f t="shared" si="3"/>
        <v>152.35056557913433</v>
      </c>
      <c r="F202" s="117"/>
    </row>
    <row r="203" spans="1:6" s="116" customFormat="1" ht="31.5" x14ac:dyDescent="0.25">
      <c r="A203" s="100" t="s">
        <v>327</v>
      </c>
      <c r="B203" s="113">
        <v>0</v>
      </c>
      <c r="C203" s="99">
        <f>SUM(C204,C208,C211)</f>
        <v>1848.5</v>
      </c>
      <c r="D203" s="99">
        <v>1848.5</v>
      </c>
      <c r="E203" s="143">
        <f t="shared" si="3"/>
        <v>100</v>
      </c>
      <c r="F203" s="117"/>
    </row>
    <row r="204" spans="1:6" s="129" customFormat="1" x14ac:dyDescent="0.25">
      <c r="A204" s="126" t="s">
        <v>207</v>
      </c>
      <c r="B204" s="101">
        <v>0</v>
      </c>
      <c r="C204" s="105">
        <v>1000</v>
      </c>
      <c r="D204" s="105">
        <v>1000</v>
      </c>
      <c r="E204" s="143">
        <f t="shared" si="3"/>
        <v>100</v>
      </c>
      <c r="F204" s="130"/>
    </row>
    <row r="205" spans="1:6" s="129" customFormat="1" x14ac:dyDescent="0.25">
      <c r="A205" s="125" t="s">
        <v>326</v>
      </c>
      <c r="B205" s="101">
        <v>0</v>
      </c>
      <c r="C205" s="101">
        <v>1000</v>
      </c>
      <c r="D205" s="101">
        <v>1000</v>
      </c>
      <c r="E205" s="143">
        <f t="shared" si="3"/>
        <v>100</v>
      </c>
      <c r="F205" s="130"/>
    </row>
    <row r="206" spans="1:6" s="116" customFormat="1" x14ac:dyDescent="0.25">
      <c r="A206" s="98" t="s">
        <v>193</v>
      </c>
      <c r="B206" s="118">
        <v>0</v>
      </c>
      <c r="C206" s="119">
        <v>0</v>
      </c>
      <c r="D206" s="118"/>
      <c r="E206" s="143" t="e">
        <f t="shared" si="3"/>
        <v>#DIV/0!</v>
      </c>
      <c r="F206" s="117"/>
    </row>
    <row r="207" spans="1:6" s="116" customFormat="1" x14ac:dyDescent="0.25">
      <c r="A207" s="97" t="s">
        <v>192</v>
      </c>
      <c r="B207" s="118">
        <v>0</v>
      </c>
      <c r="C207" s="118">
        <v>0</v>
      </c>
      <c r="D207" s="118"/>
      <c r="E207" s="143" t="e">
        <f t="shared" si="3"/>
        <v>#DIV/0!</v>
      </c>
      <c r="F207" s="117"/>
    </row>
    <row r="208" spans="1:6" s="116" customFormat="1" x14ac:dyDescent="0.25">
      <c r="A208" s="98" t="s">
        <v>190</v>
      </c>
      <c r="B208" s="118">
        <v>0</v>
      </c>
      <c r="C208" s="119">
        <f>SUM(C209:C210)</f>
        <v>770.37</v>
      </c>
      <c r="D208" s="119">
        <v>770.37</v>
      </c>
      <c r="E208" s="143"/>
      <c r="F208" s="117"/>
    </row>
    <row r="209" spans="1:6" s="116" customFormat="1" x14ac:dyDescent="0.25">
      <c r="A209" s="97" t="s">
        <v>254</v>
      </c>
      <c r="B209" s="118">
        <v>0</v>
      </c>
      <c r="C209" s="118">
        <v>331.37</v>
      </c>
      <c r="D209" s="118">
        <v>331.37</v>
      </c>
      <c r="E209" s="143"/>
      <c r="F209" s="117"/>
    </row>
    <row r="210" spans="1:6" s="116" customFormat="1" x14ac:dyDescent="0.25">
      <c r="A210" s="97" t="s">
        <v>232</v>
      </c>
      <c r="B210" s="118">
        <v>0</v>
      </c>
      <c r="C210" s="118">
        <v>439</v>
      </c>
      <c r="D210" s="118">
        <v>439</v>
      </c>
      <c r="E210" s="143"/>
      <c r="F210" s="117"/>
    </row>
    <row r="211" spans="1:6" s="116" customFormat="1" x14ac:dyDescent="0.25">
      <c r="A211" s="98" t="s">
        <v>187</v>
      </c>
      <c r="B211" s="118"/>
      <c r="C211" s="119">
        <v>78.13</v>
      </c>
      <c r="D211" s="119">
        <v>78.13</v>
      </c>
      <c r="E211" s="143"/>
      <c r="F211" s="117"/>
    </row>
    <row r="212" spans="1:6" s="116" customFormat="1" x14ac:dyDescent="0.25">
      <c r="A212" s="97" t="s">
        <v>182</v>
      </c>
      <c r="B212" s="118"/>
      <c r="C212" s="118">
        <v>78.13</v>
      </c>
      <c r="D212" s="118">
        <v>78.13</v>
      </c>
      <c r="E212" s="143"/>
      <c r="F212" s="117"/>
    </row>
    <row r="213" spans="1:6" s="116" customFormat="1" ht="31.5" x14ac:dyDescent="0.25">
      <c r="A213" s="100" t="s">
        <v>224</v>
      </c>
      <c r="B213" s="113">
        <v>0</v>
      </c>
      <c r="C213" s="99">
        <f>SUM(C216,C220)</f>
        <v>3500</v>
      </c>
      <c r="D213" s="99">
        <f>SUM(D214,D216,D218,D222)</f>
        <v>6299.9699999999993</v>
      </c>
      <c r="E213" s="143">
        <f t="shared" ref="E213" si="4">SUM((D213/C213)*100)</f>
        <v>179.99914285714286</v>
      </c>
      <c r="F213" s="117"/>
    </row>
    <row r="214" spans="1:6" s="129" customFormat="1" x14ac:dyDescent="0.25">
      <c r="A214" s="126" t="s">
        <v>207</v>
      </c>
      <c r="B214" s="101"/>
      <c r="C214" s="105"/>
      <c r="D214" s="105">
        <v>2366.41</v>
      </c>
      <c r="E214" s="198"/>
      <c r="F214" s="130"/>
    </row>
    <row r="215" spans="1:6" s="129" customFormat="1" x14ac:dyDescent="0.25">
      <c r="A215" s="125" t="s">
        <v>206</v>
      </c>
      <c r="B215" s="101"/>
      <c r="C215" s="105"/>
      <c r="D215" s="101">
        <v>2366.41</v>
      </c>
      <c r="E215" s="198"/>
      <c r="F215" s="130"/>
    </row>
    <row r="216" spans="1:6" s="116" customFormat="1" x14ac:dyDescent="0.25">
      <c r="A216" s="98" t="s">
        <v>193</v>
      </c>
      <c r="B216" s="118"/>
      <c r="C216" s="119">
        <v>2500</v>
      </c>
      <c r="D216" s="119">
        <v>2493</v>
      </c>
      <c r="E216" s="143"/>
      <c r="F216" s="117"/>
    </row>
    <row r="217" spans="1:6" s="116" customFormat="1" x14ac:dyDescent="0.25">
      <c r="A217" s="97" t="s">
        <v>192</v>
      </c>
      <c r="B217" s="118"/>
      <c r="C217" s="118">
        <v>2500</v>
      </c>
      <c r="D217" s="118">
        <v>2493</v>
      </c>
      <c r="E217" s="143"/>
      <c r="F217" s="117"/>
    </row>
    <row r="218" spans="1:6" s="116" customFormat="1" x14ac:dyDescent="0.25">
      <c r="A218" s="98" t="s">
        <v>190</v>
      </c>
      <c r="B218" s="118"/>
      <c r="C218" s="118"/>
      <c r="D218" s="119">
        <v>1120.56</v>
      </c>
      <c r="E218" s="143"/>
      <c r="F218" s="117"/>
    </row>
    <row r="219" spans="1:6" s="116" customFormat="1" x14ac:dyDescent="0.25">
      <c r="A219" s="97" t="s">
        <v>336</v>
      </c>
      <c r="B219" s="118"/>
      <c r="C219" s="118"/>
      <c r="D219" s="118">
        <v>1120.56</v>
      </c>
      <c r="E219" s="143"/>
      <c r="F219" s="117"/>
    </row>
    <row r="220" spans="1:6" s="116" customFormat="1" x14ac:dyDescent="0.25">
      <c r="A220" s="98" t="s">
        <v>187</v>
      </c>
      <c r="B220" s="118"/>
      <c r="C220" s="119">
        <v>1000</v>
      </c>
      <c r="D220" s="118"/>
      <c r="E220" s="143"/>
      <c r="F220" s="117"/>
    </row>
    <row r="221" spans="1:6" s="116" customFormat="1" x14ac:dyDescent="0.25">
      <c r="A221" s="97" t="s">
        <v>47</v>
      </c>
      <c r="B221" s="118"/>
      <c r="C221" s="118">
        <v>1000</v>
      </c>
      <c r="D221" s="118"/>
      <c r="E221" s="143"/>
      <c r="F221" s="117"/>
    </row>
    <row r="222" spans="1:6" s="116" customFormat="1" ht="31.5" x14ac:dyDescent="0.25">
      <c r="A222" s="98" t="s">
        <v>236</v>
      </c>
      <c r="B222" s="118"/>
      <c r="C222" s="118"/>
      <c r="D222" s="119">
        <v>320</v>
      </c>
      <c r="E222" s="143"/>
      <c r="F222" s="117"/>
    </row>
    <row r="223" spans="1:6" s="116" customFormat="1" ht="31.5" x14ac:dyDescent="0.25">
      <c r="A223" s="97" t="s">
        <v>337</v>
      </c>
      <c r="B223" s="118"/>
      <c r="C223" s="118"/>
      <c r="D223" s="118">
        <v>320</v>
      </c>
      <c r="E223" s="143"/>
      <c r="F223" s="117"/>
    </row>
    <row r="224" spans="1:6" x14ac:dyDescent="0.25">
      <c r="A224" s="111" t="s">
        <v>212</v>
      </c>
      <c r="B224" s="112">
        <f>SUM(B225,B277)</f>
        <v>2949203.4</v>
      </c>
      <c r="C224" s="112">
        <f>SUM(C225,C277)</f>
        <v>6609527.7300000004</v>
      </c>
      <c r="D224" s="112">
        <f>SUM(D225,D277)</f>
        <v>5583623.8499999996</v>
      </c>
      <c r="E224" s="143">
        <f t="shared" si="3"/>
        <v>84.478408716805546</v>
      </c>
      <c r="F224" s="108"/>
    </row>
    <row r="225" spans="1:6" s="114" customFormat="1" ht="12.6" customHeight="1" x14ac:dyDescent="0.25">
      <c r="A225" s="103" t="s">
        <v>211</v>
      </c>
      <c r="B225" s="107">
        <f>SUM(B226,B240,B257,B272)</f>
        <v>2918103.4</v>
      </c>
      <c r="C225" s="107">
        <f>SUM(C226,C240,C242,C254,C257,C272)</f>
        <v>6578427.7300000004</v>
      </c>
      <c r="D225" s="107">
        <f>SUM(D226,D240,D242,D254,D257,D272)</f>
        <v>5554728.8199999994</v>
      </c>
      <c r="E225" s="143">
        <f t="shared" si="3"/>
        <v>84.438547446047551</v>
      </c>
      <c r="F225" s="115"/>
    </row>
    <row r="226" spans="1:6" s="109" customFormat="1" ht="31.5" x14ac:dyDescent="0.25">
      <c r="A226" s="100" t="s">
        <v>210</v>
      </c>
      <c r="B226" s="99">
        <f>SUM(B227,B229,B231,B238)</f>
        <v>377415.52</v>
      </c>
      <c r="C226" s="99">
        <f>SUM(C227,C229,C231,C238)</f>
        <v>1021831.6900000001</v>
      </c>
      <c r="D226" s="99">
        <f>SUM(D227,D229,D231,D238)</f>
        <v>1021013.4</v>
      </c>
      <c r="E226" s="143">
        <f t="shared" si="3"/>
        <v>99.919919297081108</v>
      </c>
      <c r="F226" s="110"/>
    </row>
    <row r="227" spans="1:6" s="114" customFormat="1" x14ac:dyDescent="0.25">
      <c r="A227" s="98" t="s">
        <v>209</v>
      </c>
      <c r="B227" s="200">
        <v>24626.52</v>
      </c>
      <c r="C227" s="200">
        <v>24626.52</v>
      </c>
      <c r="D227" s="105">
        <v>24242.83</v>
      </c>
      <c r="E227" s="143">
        <f t="shared" si="3"/>
        <v>98.441964191448889</v>
      </c>
      <c r="F227" s="115"/>
    </row>
    <row r="228" spans="1:6" s="109" customFormat="1" x14ac:dyDescent="0.25">
      <c r="A228" s="97" t="s">
        <v>208</v>
      </c>
      <c r="B228" s="199">
        <v>24626.52</v>
      </c>
      <c r="C228" s="199">
        <v>24626.52</v>
      </c>
      <c r="D228" s="101">
        <v>24242.83</v>
      </c>
      <c r="E228" s="143">
        <f t="shared" si="3"/>
        <v>98.441964191448889</v>
      </c>
      <c r="F228" s="110"/>
    </row>
    <row r="229" spans="1:6" s="109" customFormat="1" x14ac:dyDescent="0.25">
      <c r="A229" s="98" t="s">
        <v>207</v>
      </c>
      <c r="B229" s="105">
        <v>800</v>
      </c>
      <c r="C229" s="105">
        <v>800</v>
      </c>
      <c r="D229" s="105">
        <v>700</v>
      </c>
      <c r="E229" s="143">
        <f t="shared" si="3"/>
        <v>87.5</v>
      </c>
      <c r="F229" s="110"/>
    </row>
    <row r="230" spans="1:6" s="114" customFormat="1" x14ac:dyDescent="0.25">
      <c r="A230" s="97" t="s">
        <v>206</v>
      </c>
      <c r="B230" s="101">
        <v>800</v>
      </c>
      <c r="C230" s="101">
        <v>800</v>
      </c>
      <c r="D230" s="101">
        <v>700</v>
      </c>
      <c r="E230" s="143">
        <f t="shared" si="3"/>
        <v>87.5</v>
      </c>
      <c r="F230" s="115"/>
    </row>
    <row r="231" spans="1:6" s="109" customFormat="1" x14ac:dyDescent="0.25">
      <c r="A231" s="98" t="s">
        <v>205</v>
      </c>
      <c r="B231" s="105">
        <v>4063.38</v>
      </c>
      <c r="C231" s="105">
        <v>4063.38</v>
      </c>
      <c r="D231" s="105">
        <v>3728.78</v>
      </c>
      <c r="E231" s="143">
        <f t="shared" si="3"/>
        <v>91.765476032268694</v>
      </c>
      <c r="F231" s="110"/>
    </row>
    <row r="232" spans="1:6" s="109" customFormat="1" x14ac:dyDescent="0.25">
      <c r="A232" s="97" t="s">
        <v>204</v>
      </c>
      <c r="B232" s="101">
        <v>4063.38</v>
      </c>
      <c r="C232" s="101">
        <v>4063.38</v>
      </c>
      <c r="D232" s="101">
        <v>3728.78</v>
      </c>
      <c r="E232" s="143">
        <f t="shared" si="3"/>
        <v>91.765476032268694</v>
      </c>
      <c r="F232" s="110"/>
    </row>
    <row r="233" spans="1:6" s="114" customFormat="1" x14ac:dyDescent="0.25">
      <c r="A233" s="98" t="s">
        <v>187</v>
      </c>
      <c r="B233" s="105">
        <v>0</v>
      </c>
      <c r="C233" s="105">
        <v>0</v>
      </c>
      <c r="D233" s="105"/>
      <c r="E233" s="143" t="e">
        <f>SUM((D233/C234)*100)</f>
        <v>#DIV/0!</v>
      </c>
      <c r="F233" s="115"/>
    </row>
    <row r="234" spans="1:6" s="109" customFormat="1" x14ac:dyDescent="0.25">
      <c r="A234" s="97" t="s">
        <v>183</v>
      </c>
      <c r="B234" s="101">
        <v>0</v>
      </c>
      <c r="C234" s="105">
        <v>0</v>
      </c>
      <c r="D234" s="101"/>
      <c r="E234" s="143" t="e">
        <f>SUM((D234/#REF!)*100)</f>
        <v>#REF!</v>
      </c>
      <c r="F234" s="110"/>
    </row>
    <row r="235" spans="1:6" s="114" customFormat="1" x14ac:dyDescent="0.25">
      <c r="A235" s="97" t="s">
        <v>182</v>
      </c>
      <c r="B235" s="101">
        <v>0</v>
      </c>
      <c r="C235" s="105">
        <v>0</v>
      </c>
      <c r="D235" s="105"/>
      <c r="E235" s="143" t="e">
        <f t="shared" si="3"/>
        <v>#DIV/0!</v>
      </c>
      <c r="F235" s="115"/>
    </row>
    <row r="236" spans="1:6" s="109" customFormat="1" x14ac:dyDescent="0.25">
      <c r="A236" s="98" t="s">
        <v>202</v>
      </c>
      <c r="B236" s="105">
        <v>0</v>
      </c>
      <c r="C236" s="105">
        <v>0</v>
      </c>
      <c r="D236" s="105"/>
      <c r="E236" s="143" t="e">
        <f t="shared" si="3"/>
        <v>#DIV/0!</v>
      </c>
      <c r="F236" s="110"/>
    </row>
    <row r="237" spans="1:6" s="109" customFormat="1" ht="31.5" x14ac:dyDescent="0.25">
      <c r="A237" s="97" t="s">
        <v>201</v>
      </c>
      <c r="B237" s="101">
        <v>0</v>
      </c>
      <c r="C237" s="101">
        <v>0</v>
      </c>
      <c r="D237" s="101"/>
      <c r="E237" s="143" t="e">
        <f t="shared" si="3"/>
        <v>#DIV/0!</v>
      </c>
      <c r="F237" s="110"/>
    </row>
    <row r="238" spans="1:6" s="109" customFormat="1" ht="31.5" x14ac:dyDescent="0.25">
      <c r="A238" s="98" t="s">
        <v>198</v>
      </c>
      <c r="B238" s="105">
        <v>347925.62</v>
      </c>
      <c r="C238" s="105">
        <v>992341.79</v>
      </c>
      <c r="D238" s="105">
        <v>992341.79</v>
      </c>
      <c r="E238" s="143">
        <f t="shared" si="3"/>
        <v>100</v>
      </c>
      <c r="F238" s="110"/>
    </row>
    <row r="239" spans="1:6" s="109" customFormat="1" ht="31.5" x14ac:dyDescent="0.25">
      <c r="A239" s="97" t="s">
        <v>197</v>
      </c>
      <c r="B239" s="101">
        <v>347925.62</v>
      </c>
      <c r="C239" s="101">
        <v>992341.79</v>
      </c>
      <c r="D239" s="101">
        <v>992341.79</v>
      </c>
      <c r="E239" s="143">
        <f t="shared" si="3"/>
        <v>100</v>
      </c>
      <c r="F239" s="110"/>
    </row>
    <row r="240" spans="1:6" s="109" customFormat="1" ht="31.5" x14ac:dyDescent="0.25">
      <c r="A240" s="100" t="s">
        <v>284</v>
      </c>
      <c r="B240" s="99">
        <v>1570142.71</v>
      </c>
      <c r="C240" s="99">
        <v>2373885.81</v>
      </c>
      <c r="D240" s="203">
        <v>2360033.63</v>
      </c>
      <c r="E240" s="143">
        <f t="shared" si="3"/>
        <v>99.416476565905242</v>
      </c>
      <c r="F240" s="110"/>
    </row>
    <row r="241" spans="1:6" s="109" customFormat="1" ht="31.5" x14ac:dyDescent="0.25">
      <c r="A241" s="97" t="s">
        <v>197</v>
      </c>
      <c r="B241" s="101">
        <v>1570142.71</v>
      </c>
      <c r="C241" s="101">
        <v>2373885.81</v>
      </c>
      <c r="D241" s="101">
        <v>2360033.63</v>
      </c>
      <c r="E241" s="143">
        <f t="shared" si="3"/>
        <v>99.416476565905242</v>
      </c>
      <c r="F241" s="110"/>
    </row>
    <row r="242" spans="1:6" s="109" customFormat="1" ht="31.5" x14ac:dyDescent="0.25">
      <c r="A242" s="100" t="s">
        <v>195</v>
      </c>
      <c r="B242" s="99"/>
      <c r="C242" s="99">
        <f>SUM(C243,C246)</f>
        <v>23746.09</v>
      </c>
      <c r="D242" s="99">
        <f>SUM(D243,D246)</f>
        <v>7982.04</v>
      </c>
      <c r="E242" s="143">
        <f t="shared" si="3"/>
        <v>33.614123419897766</v>
      </c>
      <c r="F242" s="110"/>
    </row>
    <row r="243" spans="1:6" s="109" customFormat="1" x14ac:dyDescent="0.25">
      <c r="A243" s="98" t="s">
        <v>187</v>
      </c>
      <c r="B243" s="105">
        <v>0</v>
      </c>
      <c r="C243" s="105">
        <v>15000</v>
      </c>
      <c r="D243" s="105">
        <v>5633.75</v>
      </c>
      <c r="E243" s="143">
        <f t="shared" si="3"/>
        <v>37.55833333333333</v>
      </c>
      <c r="F243" s="110"/>
    </row>
    <row r="244" spans="1:6" s="114" customFormat="1" x14ac:dyDescent="0.25">
      <c r="A244" s="97" t="s">
        <v>183</v>
      </c>
      <c r="B244" s="101">
        <v>0</v>
      </c>
      <c r="C244" s="101">
        <v>0</v>
      </c>
      <c r="D244" s="105"/>
      <c r="E244" s="143" t="e">
        <f t="shared" si="3"/>
        <v>#DIV/0!</v>
      </c>
      <c r="F244" s="115"/>
    </row>
    <row r="245" spans="1:6" s="114" customFormat="1" x14ac:dyDescent="0.25">
      <c r="A245" s="97" t="s">
        <v>182</v>
      </c>
      <c r="B245" s="101">
        <v>0</v>
      </c>
      <c r="C245" s="101">
        <v>15000</v>
      </c>
      <c r="D245" s="101">
        <v>5633.75</v>
      </c>
      <c r="E245" s="143">
        <f t="shared" si="3"/>
        <v>37.55833333333333</v>
      </c>
      <c r="F245" s="115"/>
    </row>
    <row r="246" spans="1:6" s="114" customFormat="1" ht="31.5" x14ac:dyDescent="0.25">
      <c r="A246" s="98" t="s">
        <v>290</v>
      </c>
      <c r="B246" s="101">
        <v>0</v>
      </c>
      <c r="C246" s="105">
        <v>8746.09</v>
      </c>
      <c r="D246" s="105">
        <v>2348.29</v>
      </c>
      <c r="E246" s="143">
        <f t="shared" si="3"/>
        <v>26.849597934619929</v>
      </c>
      <c r="F246" s="115"/>
    </row>
    <row r="247" spans="1:6" s="114" customFormat="1" ht="20.25" customHeight="1" x14ac:dyDescent="0.25">
      <c r="A247" s="97" t="s">
        <v>169</v>
      </c>
      <c r="B247" s="101">
        <v>0</v>
      </c>
      <c r="C247" s="101">
        <v>8746.09</v>
      </c>
      <c r="D247" s="101">
        <v>2348.29</v>
      </c>
      <c r="E247" s="143">
        <f t="shared" si="3"/>
        <v>26.849597934619929</v>
      </c>
      <c r="F247" s="115"/>
    </row>
    <row r="248" spans="1:6" s="114" customFormat="1" ht="36" customHeight="1" x14ac:dyDescent="0.25">
      <c r="A248" s="98" t="s">
        <v>292</v>
      </c>
      <c r="B248" s="101">
        <v>0</v>
      </c>
      <c r="C248" s="101">
        <v>0</v>
      </c>
      <c r="D248" s="105"/>
      <c r="E248" s="143" t="e">
        <f t="shared" si="3"/>
        <v>#DIV/0!</v>
      </c>
      <c r="F248" s="115"/>
    </row>
    <row r="249" spans="1:6" s="114" customFormat="1" ht="32.25" customHeight="1" x14ac:dyDescent="0.25">
      <c r="A249" s="97" t="s">
        <v>203</v>
      </c>
      <c r="B249" s="101">
        <v>0</v>
      </c>
      <c r="C249" s="101">
        <v>0</v>
      </c>
      <c r="D249" s="101"/>
      <c r="E249" s="143" t="e">
        <f t="shared" si="3"/>
        <v>#DIV/0!</v>
      </c>
      <c r="F249" s="115"/>
    </row>
    <row r="250" spans="1:6" s="114" customFormat="1" ht="20.25" customHeight="1" x14ac:dyDescent="0.25">
      <c r="A250" s="98" t="s">
        <v>238</v>
      </c>
      <c r="B250" s="101">
        <v>0</v>
      </c>
      <c r="C250" s="101">
        <v>0</v>
      </c>
      <c r="D250" s="105"/>
      <c r="E250" s="143" t="e">
        <f t="shared" si="3"/>
        <v>#DIV/0!</v>
      </c>
      <c r="F250" s="115"/>
    </row>
    <row r="251" spans="1:6" s="114" customFormat="1" ht="32.25" customHeight="1" x14ac:dyDescent="0.25">
      <c r="A251" s="97" t="s">
        <v>201</v>
      </c>
      <c r="B251" s="101">
        <v>0</v>
      </c>
      <c r="C251" s="101">
        <v>0</v>
      </c>
      <c r="D251" s="101"/>
      <c r="E251" s="143" t="e">
        <f t="shared" si="3"/>
        <v>#DIV/0!</v>
      </c>
      <c r="F251" s="115"/>
    </row>
    <row r="252" spans="1:6" s="109" customFormat="1" ht="31.5" x14ac:dyDescent="0.25">
      <c r="A252" s="98" t="s">
        <v>198</v>
      </c>
      <c r="B252" s="101">
        <v>0</v>
      </c>
      <c r="C252" s="101">
        <v>0</v>
      </c>
      <c r="D252" s="105"/>
      <c r="E252" s="143" t="e">
        <f t="shared" si="3"/>
        <v>#DIV/0!</v>
      </c>
      <c r="F252" s="110"/>
    </row>
    <row r="253" spans="1:6" s="114" customFormat="1" ht="31.5" x14ac:dyDescent="0.25">
      <c r="A253" s="97" t="s">
        <v>197</v>
      </c>
      <c r="B253" s="101">
        <v>0</v>
      </c>
      <c r="C253" s="101">
        <v>0</v>
      </c>
      <c r="D253" s="101"/>
      <c r="E253" s="143" t="e">
        <f t="shared" si="3"/>
        <v>#DIV/0!</v>
      </c>
      <c r="F253" s="115"/>
    </row>
    <row r="254" spans="1:6" s="109" customFormat="1" ht="31.5" x14ac:dyDescent="0.25">
      <c r="A254" s="100" t="s">
        <v>194</v>
      </c>
      <c r="B254" s="99"/>
      <c r="C254" s="99">
        <v>1598368.4</v>
      </c>
      <c r="D254" s="99">
        <v>1607707.69</v>
      </c>
      <c r="E254" s="143">
        <f t="shared" si="3"/>
        <v>100.58430146642038</v>
      </c>
      <c r="F254" s="110"/>
    </row>
    <row r="255" spans="1:6" s="114" customFormat="1" ht="31.5" x14ac:dyDescent="0.25">
      <c r="A255" s="98" t="s">
        <v>198</v>
      </c>
      <c r="B255" s="101"/>
      <c r="C255" s="105">
        <v>1598368.4</v>
      </c>
      <c r="D255" s="105">
        <v>1607707.69</v>
      </c>
      <c r="E255" s="143">
        <f t="shared" si="3"/>
        <v>100.58430146642038</v>
      </c>
      <c r="F255" s="115"/>
    </row>
    <row r="256" spans="1:6" s="109" customFormat="1" ht="31.5" x14ac:dyDescent="0.25">
      <c r="A256" s="97" t="s">
        <v>197</v>
      </c>
      <c r="B256" s="101"/>
      <c r="C256" s="101">
        <v>1598368.4</v>
      </c>
      <c r="D256" s="101">
        <v>1607707.69</v>
      </c>
      <c r="E256" s="143">
        <f t="shared" si="3"/>
        <v>100.58430146642038</v>
      </c>
      <c r="F256" s="110"/>
    </row>
    <row r="257" spans="1:6" s="114" customFormat="1" ht="31.5" x14ac:dyDescent="0.25">
      <c r="A257" s="100" t="s">
        <v>171</v>
      </c>
      <c r="B257" s="99">
        <v>821132.88</v>
      </c>
      <c r="C257" s="99">
        <v>305000</v>
      </c>
      <c r="D257" s="99">
        <v>161449.35</v>
      </c>
      <c r="E257" s="143">
        <f t="shared" si="3"/>
        <v>52.934213114754101</v>
      </c>
      <c r="F257" s="115"/>
    </row>
    <row r="258" spans="1:6" s="109" customFormat="1" x14ac:dyDescent="0.25">
      <c r="A258" s="98" t="s">
        <v>193</v>
      </c>
      <c r="B258" s="105">
        <v>0</v>
      </c>
      <c r="C258" s="105">
        <v>0</v>
      </c>
      <c r="D258" s="105"/>
      <c r="E258" s="143" t="e">
        <f t="shared" si="3"/>
        <v>#DIV/0!</v>
      </c>
      <c r="F258" s="110"/>
    </row>
    <row r="259" spans="1:6" s="114" customFormat="1" x14ac:dyDescent="0.25">
      <c r="A259" s="97" t="s">
        <v>191</v>
      </c>
      <c r="B259" s="101">
        <v>0</v>
      </c>
      <c r="C259" s="101">
        <v>0</v>
      </c>
      <c r="D259" s="101"/>
      <c r="E259" s="143" t="e">
        <f t="shared" si="3"/>
        <v>#DIV/0!</v>
      </c>
      <c r="F259" s="115"/>
    </row>
    <row r="260" spans="1:6" s="109" customFormat="1" x14ac:dyDescent="0.25">
      <c r="A260" s="98" t="s">
        <v>190</v>
      </c>
      <c r="B260" s="101">
        <v>0</v>
      </c>
      <c r="C260" s="101">
        <v>0</v>
      </c>
      <c r="D260" s="105"/>
      <c r="E260" s="143" t="e">
        <f t="shared" si="3"/>
        <v>#DIV/0!</v>
      </c>
      <c r="F260" s="110"/>
    </row>
    <row r="261" spans="1:6" s="114" customFormat="1" ht="31.5" x14ac:dyDescent="0.25">
      <c r="A261" s="97" t="s">
        <v>189</v>
      </c>
      <c r="B261" s="101">
        <v>0</v>
      </c>
      <c r="C261" s="101">
        <v>0</v>
      </c>
      <c r="D261" s="105"/>
      <c r="E261" s="143" t="e">
        <f t="shared" si="3"/>
        <v>#DIV/0!</v>
      </c>
      <c r="F261" s="115"/>
    </row>
    <row r="262" spans="1:6" s="109" customFormat="1" x14ac:dyDescent="0.25">
      <c r="A262" s="98" t="s">
        <v>187</v>
      </c>
      <c r="B262" s="101">
        <v>0</v>
      </c>
      <c r="C262" s="101">
        <v>0</v>
      </c>
      <c r="D262" s="105"/>
      <c r="E262" s="143" t="e">
        <f t="shared" si="3"/>
        <v>#DIV/0!</v>
      </c>
      <c r="F262" s="110"/>
    </row>
    <row r="263" spans="1:6" s="109" customFormat="1" x14ac:dyDescent="0.25">
      <c r="A263" s="97" t="s">
        <v>183</v>
      </c>
      <c r="B263" s="101">
        <v>0</v>
      </c>
      <c r="C263" s="101">
        <v>0</v>
      </c>
      <c r="D263" s="101"/>
      <c r="E263" s="143" t="e">
        <f t="shared" si="3"/>
        <v>#DIV/0!</v>
      </c>
      <c r="F263" s="110"/>
    </row>
    <row r="264" spans="1:6" s="109" customFormat="1" ht="31.5" x14ac:dyDescent="0.25">
      <c r="A264" s="98" t="s">
        <v>177</v>
      </c>
      <c r="B264" s="101">
        <v>0</v>
      </c>
      <c r="C264" s="101">
        <v>0</v>
      </c>
      <c r="D264" s="105"/>
      <c r="E264" s="143" t="e">
        <f t="shared" si="3"/>
        <v>#DIV/0!</v>
      </c>
      <c r="F264" s="110"/>
    </row>
    <row r="265" spans="1:6" s="109" customFormat="1" ht="31.5" x14ac:dyDescent="0.25">
      <c r="A265" s="97" t="s">
        <v>203</v>
      </c>
      <c r="B265" s="101">
        <v>0</v>
      </c>
      <c r="C265" s="101">
        <v>0</v>
      </c>
      <c r="D265" s="101"/>
      <c r="E265" s="143" t="e">
        <f t="shared" si="3"/>
        <v>#DIV/0!</v>
      </c>
      <c r="F265" s="110"/>
    </row>
    <row r="266" spans="1:6" s="114" customFormat="1" x14ac:dyDescent="0.25">
      <c r="A266" s="98" t="s">
        <v>200</v>
      </c>
      <c r="B266" s="101">
        <v>0</v>
      </c>
      <c r="C266" s="101">
        <v>0</v>
      </c>
      <c r="D266" s="101"/>
      <c r="E266" s="143" t="e">
        <f t="shared" si="3"/>
        <v>#DIV/0!</v>
      </c>
      <c r="F266" s="115"/>
    </row>
    <row r="267" spans="1:6" s="109" customFormat="1" x14ac:dyDescent="0.25">
      <c r="A267" s="97" t="s">
        <v>199</v>
      </c>
      <c r="B267" s="101">
        <v>0</v>
      </c>
      <c r="C267" s="101">
        <v>0</v>
      </c>
      <c r="D267" s="105"/>
      <c r="E267" s="143" t="e">
        <f t="shared" si="3"/>
        <v>#DIV/0!</v>
      </c>
      <c r="F267" s="110"/>
    </row>
    <row r="268" spans="1:6" s="109" customFormat="1" x14ac:dyDescent="0.25">
      <c r="A268" s="98" t="s">
        <v>202</v>
      </c>
      <c r="B268" s="101">
        <v>0</v>
      </c>
      <c r="C268" s="101">
        <v>0</v>
      </c>
      <c r="D268" s="101"/>
      <c r="E268" s="143" t="e">
        <f t="shared" si="3"/>
        <v>#DIV/0!</v>
      </c>
      <c r="F268" s="110"/>
    </row>
    <row r="269" spans="1:6" s="109" customFormat="1" ht="31.5" x14ac:dyDescent="0.25">
      <c r="A269" s="97" t="s">
        <v>201</v>
      </c>
      <c r="B269" s="101">
        <v>0</v>
      </c>
      <c r="C269" s="101">
        <v>0</v>
      </c>
      <c r="D269" s="105"/>
      <c r="E269" s="143" t="e">
        <f t="shared" si="3"/>
        <v>#DIV/0!</v>
      </c>
      <c r="F269" s="110"/>
    </row>
    <row r="270" spans="1:6" s="109" customFormat="1" ht="31.5" x14ac:dyDescent="0.25">
      <c r="A270" s="98" t="s">
        <v>198</v>
      </c>
      <c r="B270" s="105">
        <v>821132.88</v>
      </c>
      <c r="C270" s="105">
        <v>305000</v>
      </c>
      <c r="D270" s="105">
        <v>161449.35</v>
      </c>
      <c r="E270" s="143">
        <f t="shared" si="3"/>
        <v>52.934213114754101</v>
      </c>
      <c r="F270" s="110"/>
    </row>
    <row r="271" spans="1:6" s="109" customFormat="1" ht="31.5" x14ac:dyDescent="0.25">
      <c r="A271" s="97" t="s">
        <v>197</v>
      </c>
      <c r="B271" s="101">
        <v>821132.88</v>
      </c>
      <c r="C271" s="101">
        <v>305000</v>
      </c>
      <c r="D271" s="101">
        <v>161449.35</v>
      </c>
      <c r="E271" s="143">
        <f t="shared" si="3"/>
        <v>52.934213114754101</v>
      </c>
      <c r="F271" s="110"/>
    </row>
    <row r="272" spans="1:6" s="109" customFormat="1" ht="31.5" x14ac:dyDescent="0.25">
      <c r="A272" s="100" t="s">
        <v>328</v>
      </c>
      <c r="B272" s="99">
        <v>149412.29</v>
      </c>
      <c r="C272" s="99">
        <v>1255595.74</v>
      </c>
      <c r="D272" s="99">
        <v>396542.71</v>
      </c>
      <c r="E272" s="143">
        <f t="shared" si="3"/>
        <v>31.582036906241818</v>
      </c>
      <c r="F272" s="110"/>
    </row>
    <row r="273" spans="1:6" s="109" customFormat="1" x14ac:dyDescent="0.25">
      <c r="A273" s="98" t="s">
        <v>200</v>
      </c>
      <c r="B273" s="105"/>
      <c r="C273" s="105"/>
      <c r="D273" s="101"/>
      <c r="E273" s="143" t="e">
        <f t="shared" si="3"/>
        <v>#DIV/0!</v>
      </c>
      <c r="F273" s="110"/>
    </row>
    <row r="274" spans="1:6" s="109" customFormat="1" x14ac:dyDescent="0.25">
      <c r="A274" s="97" t="s">
        <v>199</v>
      </c>
      <c r="B274" s="101"/>
      <c r="C274" s="101"/>
      <c r="D274" s="105"/>
      <c r="E274" s="143" t="e">
        <f t="shared" si="3"/>
        <v>#DIV/0!</v>
      </c>
      <c r="F274" s="110"/>
    </row>
    <row r="275" spans="1:6" s="109" customFormat="1" ht="31.5" x14ac:dyDescent="0.25">
      <c r="A275" s="98" t="s">
        <v>198</v>
      </c>
      <c r="B275" s="106">
        <v>149412.29</v>
      </c>
      <c r="C275" s="106">
        <v>1255595.74</v>
      </c>
      <c r="D275" s="105">
        <v>396542.71</v>
      </c>
      <c r="E275" s="143">
        <f t="shared" si="3"/>
        <v>31.582036906241818</v>
      </c>
      <c r="F275" s="110"/>
    </row>
    <row r="276" spans="1:6" s="109" customFormat="1" ht="31.5" x14ac:dyDescent="0.25">
      <c r="A276" s="97" t="s">
        <v>197</v>
      </c>
      <c r="B276" s="102">
        <v>149412.29</v>
      </c>
      <c r="C276" s="102">
        <v>1255595.74</v>
      </c>
      <c r="D276" s="102">
        <v>396542.71</v>
      </c>
      <c r="E276" s="143">
        <f t="shared" si="3"/>
        <v>31.582036906241818</v>
      </c>
      <c r="F276" s="110"/>
    </row>
    <row r="277" spans="1:6" s="109" customFormat="1" ht="31.5" x14ac:dyDescent="0.25">
      <c r="A277" s="103" t="s">
        <v>196</v>
      </c>
      <c r="B277" s="201">
        <v>31100</v>
      </c>
      <c r="C277" s="201">
        <v>31100</v>
      </c>
      <c r="D277" s="107">
        <v>28895.03</v>
      </c>
      <c r="E277" s="143">
        <f t="shared" si="3"/>
        <v>92.910064308681669</v>
      </c>
      <c r="F277" s="110"/>
    </row>
    <row r="278" spans="1:6" s="109" customFormat="1" ht="31.5" x14ac:dyDescent="0.25">
      <c r="A278" s="100" t="s">
        <v>210</v>
      </c>
      <c r="B278" s="99">
        <f>SUM(B279,B281,B283)</f>
        <v>31100</v>
      </c>
      <c r="C278" s="99">
        <f>SUM(C279,C281,C283)</f>
        <v>31100</v>
      </c>
      <c r="D278" s="99">
        <f>SUM(D279,D281,D283)</f>
        <v>28895.03</v>
      </c>
      <c r="E278" s="143">
        <f t="shared" si="3"/>
        <v>92.910064308681669</v>
      </c>
      <c r="F278" s="110"/>
    </row>
    <row r="279" spans="1:6" s="109" customFormat="1" x14ac:dyDescent="0.25">
      <c r="A279" s="98" t="s">
        <v>209</v>
      </c>
      <c r="B279" s="106">
        <v>25000</v>
      </c>
      <c r="C279" s="106">
        <v>25000</v>
      </c>
      <c r="D279" s="106">
        <v>24434.61</v>
      </c>
      <c r="E279" s="143">
        <f t="shared" si="3"/>
        <v>97.738439999999997</v>
      </c>
      <c r="F279" s="110"/>
    </row>
    <row r="280" spans="1:6" s="109" customFormat="1" x14ac:dyDescent="0.25">
      <c r="A280" s="97" t="s">
        <v>208</v>
      </c>
      <c r="B280" s="102">
        <v>25000</v>
      </c>
      <c r="C280" s="102">
        <v>25000</v>
      </c>
      <c r="D280" s="102">
        <v>24434.61</v>
      </c>
      <c r="E280" s="143">
        <f t="shared" ref="E280:E337" si="5">SUM((D280/C280)*100)</f>
        <v>97.738439999999997</v>
      </c>
      <c r="F280" s="110"/>
    </row>
    <row r="281" spans="1:6" s="109" customFormat="1" x14ac:dyDescent="0.25">
      <c r="A281" s="98" t="s">
        <v>207</v>
      </c>
      <c r="B281" s="106">
        <v>1600</v>
      </c>
      <c r="C281" s="106">
        <v>1600</v>
      </c>
      <c r="D281" s="106">
        <v>700</v>
      </c>
      <c r="E281" s="143">
        <f t="shared" si="5"/>
        <v>43.75</v>
      </c>
      <c r="F281" s="110"/>
    </row>
    <row r="282" spans="1:6" s="109" customFormat="1" x14ac:dyDescent="0.25">
      <c r="A282" s="97" t="s">
        <v>206</v>
      </c>
      <c r="B282" s="102">
        <v>1600</v>
      </c>
      <c r="C282" s="102">
        <v>1600</v>
      </c>
      <c r="D282" s="102">
        <v>700</v>
      </c>
      <c r="E282" s="143">
        <f t="shared" si="5"/>
        <v>43.75</v>
      </c>
      <c r="F282" s="110"/>
    </row>
    <row r="283" spans="1:6" s="109" customFormat="1" x14ac:dyDescent="0.25">
      <c r="A283" s="98" t="s">
        <v>205</v>
      </c>
      <c r="B283" s="106">
        <v>4500</v>
      </c>
      <c r="C283" s="106">
        <v>4500</v>
      </c>
      <c r="D283" s="106">
        <v>3760.42</v>
      </c>
      <c r="E283" s="143">
        <f t="shared" si="5"/>
        <v>83.564888888888888</v>
      </c>
      <c r="F283" s="110"/>
    </row>
    <row r="284" spans="1:6" s="109" customFormat="1" x14ac:dyDescent="0.25">
      <c r="A284" s="97" t="s">
        <v>204</v>
      </c>
      <c r="B284" s="102">
        <v>4500</v>
      </c>
      <c r="C284" s="102">
        <v>4500</v>
      </c>
      <c r="D284" s="102">
        <v>3760.42</v>
      </c>
      <c r="E284" s="143">
        <f t="shared" si="5"/>
        <v>83.564888888888888</v>
      </c>
      <c r="F284" s="110"/>
    </row>
    <row r="285" spans="1:6" s="109" customFormat="1" x14ac:dyDescent="0.25">
      <c r="A285" s="98" t="s">
        <v>238</v>
      </c>
      <c r="B285" s="102"/>
      <c r="C285" s="106"/>
      <c r="D285" s="106"/>
      <c r="E285" s="143" t="e">
        <f t="shared" si="5"/>
        <v>#DIV/0!</v>
      </c>
      <c r="F285" s="110"/>
    </row>
    <row r="286" spans="1:6" s="109" customFormat="1" ht="31.5" x14ac:dyDescent="0.25">
      <c r="A286" s="97" t="s">
        <v>201</v>
      </c>
      <c r="B286" s="102"/>
      <c r="C286" s="102"/>
      <c r="D286" s="102"/>
      <c r="E286" s="143" t="e">
        <f t="shared" si="5"/>
        <v>#DIV/0!</v>
      </c>
      <c r="F286" s="110"/>
    </row>
    <row r="287" spans="1:6" s="109" customFormat="1" ht="31.5" x14ac:dyDescent="0.25">
      <c r="A287" s="100" t="s">
        <v>195</v>
      </c>
      <c r="B287" s="99"/>
      <c r="C287" s="99"/>
      <c r="D287" s="99"/>
      <c r="E287" s="143" t="e">
        <f t="shared" si="5"/>
        <v>#DIV/0!</v>
      </c>
      <c r="F287" s="110"/>
    </row>
    <row r="288" spans="1:6" s="109" customFormat="1" x14ac:dyDescent="0.25">
      <c r="A288" s="98" t="s">
        <v>193</v>
      </c>
      <c r="B288" s="106"/>
      <c r="C288" s="106"/>
      <c r="D288" s="106"/>
      <c r="E288" s="143" t="e">
        <f t="shared" si="5"/>
        <v>#DIV/0!</v>
      </c>
      <c r="F288" s="110"/>
    </row>
    <row r="289" spans="1:6" s="109" customFormat="1" x14ac:dyDescent="0.25">
      <c r="A289" s="97" t="s">
        <v>191</v>
      </c>
      <c r="B289" s="102"/>
      <c r="C289" s="102"/>
      <c r="D289" s="102"/>
      <c r="E289" s="143" t="e">
        <f t="shared" si="5"/>
        <v>#DIV/0!</v>
      </c>
      <c r="F289" s="110"/>
    </row>
    <row r="290" spans="1:6" s="109" customFormat="1" ht="31.5" x14ac:dyDescent="0.25">
      <c r="A290" s="100" t="s">
        <v>171</v>
      </c>
      <c r="B290" s="99"/>
      <c r="C290" s="99"/>
      <c r="D290" s="99"/>
      <c r="E290" s="143" t="e">
        <f t="shared" si="5"/>
        <v>#DIV/0!</v>
      </c>
      <c r="F290" s="110"/>
    </row>
    <row r="291" spans="1:6" s="109" customFormat="1" x14ac:dyDescent="0.25">
      <c r="A291" s="98" t="s">
        <v>193</v>
      </c>
      <c r="B291" s="106"/>
      <c r="C291" s="106"/>
      <c r="D291" s="106"/>
      <c r="E291" s="143" t="e">
        <f t="shared" si="5"/>
        <v>#DIV/0!</v>
      </c>
      <c r="F291" s="110"/>
    </row>
    <row r="292" spans="1:6" s="109" customFormat="1" x14ac:dyDescent="0.25">
      <c r="A292" s="97" t="s">
        <v>192</v>
      </c>
      <c r="B292" s="102"/>
      <c r="C292" s="106"/>
      <c r="D292" s="106"/>
      <c r="E292" s="143" t="e">
        <f t="shared" si="5"/>
        <v>#DIV/0!</v>
      </c>
      <c r="F292" s="110"/>
    </row>
    <row r="293" spans="1:6" s="109" customFormat="1" x14ac:dyDescent="0.25">
      <c r="A293" s="97" t="s">
        <v>191</v>
      </c>
      <c r="B293" s="102"/>
      <c r="C293" s="106"/>
      <c r="D293" s="106"/>
      <c r="E293" s="143" t="e">
        <f t="shared" si="5"/>
        <v>#DIV/0!</v>
      </c>
      <c r="F293" s="110"/>
    </row>
    <row r="294" spans="1:6" s="109" customFormat="1" x14ac:dyDescent="0.25">
      <c r="A294" s="98" t="s">
        <v>190</v>
      </c>
      <c r="B294" s="106"/>
      <c r="C294" s="106"/>
      <c r="D294" s="106"/>
      <c r="E294" s="143" t="e">
        <f t="shared" si="5"/>
        <v>#DIV/0!</v>
      </c>
      <c r="F294" s="110"/>
    </row>
    <row r="295" spans="1:6" s="109" customFormat="1" ht="31.5" x14ac:dyDescent="0.25">
      <c r="A295" s="97" t="s">
        <v>189</v>
      </c>
      <c r="B295" s="102"/>
      <c r="C295" s="106"/>
      <c r="D295" s="106"/>
      <c r="E295" s="143" t="e">
        <f t="shared" si="5"/>
        <v>#DIV/0!</v>
      </c>
      <c r="F295" s="110"/>
    </row>
    <row r="296" spans="1:6" s="109" customFormat="1" x14ac:dyDescent="0.25">
      <c r="A296" s="97" t="s">
        <v>188</v>
      </c>
      <c r="B296" s="102"/>
      <c r="C296" s="106"/>
      <c r="D296" s="106"/>
      <c r="E296" s="143" t="e">
        <f t="shared" si="5"/>
        <v>#DIV/0!</v>
      </c>
      <c r="F296" s="110"/>
    </row>
    <row r="297" spans="1:6" s="109" customFormat="1" x14ac:dyDescent="0.25">
      <c r="A297" s="98" t="s">
        <v>187</v>
      </c>
      <c r="B297" s="102"/>
      <c r="C297" s="106"/>
      <c r="D297" s="106"/>
      <c r="E297" s="143" t="e">
        <f t="shared" si="5"/>
        <v>#DIV/0!</v>
      </c>
      <c r="F297" s="110"/>
    </row>
    <row r="298" spans="1:6" s="109" customFormat="1" x14ac:dyDescent="0.25">
      <c r="A298" s="97" t="s">
        <v>186</v>
      </c>
      <c r="B298" s="102"/>
      <c r="C298" s="106"/>
      <c r="D298" s="106"/>
      <c r="E298" s="143" t="e">
        <f t="shared" si="5"/>
        <v>#DIV/0!</v>
      </c>
      <c r="F298" s="110"/>
    </row>
    <row r="299" spans="1:6" s="109" customFormat="1" x14ac:dyDescent="0.25">
      <c r="A299" s="97" t="s">
        <v>185</v>
      </c>
      <c r="B299" s="102"/>
      <c r="C299" s="106"/>
      <c r="D299" s="106"/>
      <c r="E299" s="143" t="e">
        <f t="shared" si="5"/>
        <v>#DIV/0!</v>
      </c>
      <c r="F299" s="110"/>
    </row>
    <row r="300" spans="1:6" s="109" customFormat="1" x14ac:dyDescent="0.25">
      <c r="A300" s="97" t="s">
        <v>184</v>
      </c>
      <c r="B300" s="106"/>
      <c r="C300" s="106"/>
      <c r="D300" s="106"/>
      <c r="E300" s="143" t="e">
        <f t="shared" si="5"/>
        <v>#DIV/0!</v>
      </c>
      <c r="F300" s="110"/>
    </row>
    <row r="301" spans="1:6" s="109" customFormat="1" x14ac:dyDescent="0.25">
      <c r="A301" s="97" t="s">
        <v>183</v>
      </c>
      <c r="B301" s="102"/>
      <c r="C301" s="106"/>
      <c r="D301" s="106"/>
      <c r="E301" s="143" t="e">
        <f t="shared" si="5"/>
        <v>#DIV/0!</v>
      </c>
      <c r="F301" s="110"/>
    </row>
    <row r="302" spans="1:6" s="109" customFormat="1" x14ac:dyDescent="0.25">
      <c r="A302" s="97" t="s">
        <v>182</v>
      </c>
      <c r="B302" s="106"/>
      <c r="C302" s="106"/>
      <c r="D302" s="106"/>
      <c r="E302" s="143" t="e">
        <f t="shared" si="5"/>
        <v>#DIV/0!</v>
      </c>
      <c r="F302" s="110"/>
    </row>
    <row r="303" spans="1:6" s="109" customFormat="1" ht="31.5" x14ac:dyDescent="0.25">
      <c r="A303" s="98" t="s">
        <v>181</v>
      </c>
      <c r="B303" s="102"/>
      <c r="C303" s="106"/>
      <c r="D303" s="106"/>
      <c r="E303" s="143" t="e">
        <f t="shared" si="5"/>
        <v>#DIV/0!</v>
      </c>
      <c r="F303" s="110"/>
    </row>
    <row r="304" spans="1:6" s="109" customFormat="1" x14ac:dyDescent="0.25">
      <c r="A304" s="97" t="s">
        <v>180</v>
      </c>
      <c r="B304" s="106"/>
      <c r="C304" s="106"/>
      <c r="D304" s="106"/>
      <c r="E304" s="143" t="e">
        <f t="shared" si="5"/>
        <v>#DIV/0!</v>
      </c>
      <c r="F304" s="110"/>
    </row>
    <row r="305" spans="1:6" s="109" customFormat="1" ht="47.25" x14ac:dyDescent="0.25">
      <c r="A305" s="98" t="s">
        <v>179</v>
      </c>
      <c r="B305" s="106"/>
      <c r="C305" s="106"/>
      <c r="D305" s="106"/>
      <c r="E305" s="143" t="e">
        <f t="shared" si="5"/>
        <v>#DIV/0!</v>
      </c>
      <c r="F305" s="110"/>
    </row>
    <row r="306" spans="1:6" s="109" customFormat="1" ht="47.25" x14ac:dyDescent="0.25">
      <c r="A306" s="97" t="s">
        <v>178</v>
      </c>
      <c r="B306" s="102"/>
      <c r="C306" s="102"/>
      <c r="D306" s="102"/>
      <c r="E306" s="143" t="e">
        <f t="shared" si="5"/>
        <v>#DIV/0!</v>
      </c>
      <c r="F306" s="110"/>
    </row>
    <row r="307" spans="1:6" s="109" customFormat="1" ht="31.5" x14ac:dyDescent="0.25">
      <c r="A307" s="98" t="s">
        <v>177</v>
      </c>
      <c r="B307" s="106"/>
      <c r="C307" s="106"/>
      <c r="D307" s="106"/>
      <c r="E307" s="143" t="e">
        <f t="shared" si="5"/>
        <v>#DIV/0!</v>
      </c>
      <c r="F307" s="110"/>
    </row>
    <row r="308" spans="1:6" s="109" customFormat="1" ht="31.5" x14ac:dyDescent="0.25">
      <c r="A308" s="97" t="s">
        <v>176</v>
      </c>
      <c r="B308" s="102"/>
      <c r="C308" s="102"/>
      <c r="D308" s="102"/>
      <c r="E308" s="143" t="e">
        <f t="shared" si="5"/>
        <v>#DIV/0!</v>
      </c>
      <c r="F308" s="110"/>
    </row>
    <row r="309" spans="1:6" s="109" customFormat="1" x14ac:dyDescent="0.25">
      <c r="A309" s="98" t="s">
        <v>173</v>
      </c>
      <c r="B309" s="105"/>
      <c r="C309" s="105"/>
      <c r="D309" s="105"/>
      <c r="E309" s="143" t="e">
        <f t="shared" si="5"/>
        <v>#DIV/0!</v>
      </c>
      <c r="F309" s="110"/>
    </row>
    <row r="310" spans="1:6" s="109" customFormat="1" x14ac:dyDescent="0.25">
      <c r="A310" s="97" t="s">
        <v>172</v>
      </c>
      <c r="B310" s="102"/>
      <c r="C310" s="106"/>
      <c r="D310" s="106"/>
      <c r="E310" s="143" t="e">
        <f t="shared" si="5"/>
        <v>#DIV/0!</v>
      </c>
      <c r="F310" s="110"/>
    </row>
    <row r="311" spans="1:6" s="109" customFormat="1" ht="31.5" x14ac:dyDescent="0.25">
      <c r="A311" s="97" t="s">
        <v>175</v>
      </c>
      <c r="B311" s="102"/>
      <c r="C311" s="102"/>
      <c r="D311" s="102"/>
      <c r="E311" s="143" t="e">
        <f t="shared" si="5"/>
        <v>#DIV/0!</v>
      </c>
      <c r="F311" s="110"/>
    </row>
    <row r="312" spans="1:6" s="109" customFormat="1" ht="31.5" x14ac:dyDescent="0.25">
      <c r="A312" s="100" t="s">
        <v>194</v>
      </c>
      <c r="B312" s="102"/>
      <c r="C312" s="102"/>
      <c r="D312" s="102"/>
      <c r="E312" s="143" t="e">
        <f t="shared" si="5"/>
        <v>#DIV/0!</v>
      </c>
      <c r="F312" s="110"/>
    </row>
    <row r="313" spans="1:6" s="109" customFormat="1" x14ac:dyDescent="0.25">
      <c r="A313" s="98" t="s">
        <v>193</v>
      </c>
      <c r="B313" s="106"/>
      <c r="C313" s="102"/>
      <c r="D313" s="102"/>
      <c r="E313" s="143" t="e">
        <f t="shared" si="5"/>
        <v>#DIV/0!</v>
      </c>
      <c r="F313" s="110"/>
    </row>
    <row r="314" spans="1:6" s="109" customFormat="1" x14ac:dyDescent="0.25">
      <c r="A314" s="97" t="s">
        <v>192</v>
      </c>
      <c r="B314" s="102"/>
      <c r="C314" s="102"/>
      <c r="D314" s="102"/>
      <c r="E314" s="143" t="e">
        <f t="shared" si="5"/>
        <v>#DIV/0!</v>
      </c>
      <c r="F314" s="110"/>
    </row>
    <row r="315" spans="1:6" s="109" customFormat="1" x14ac:dyDescent="0.25">
      <c r="A315" s="97" t="s">
        <v>191</v>
      </c>
      <c r="B315" s="102"/>
      <c r="C315" s="102"/>
      <c r="D315" s="102"/>
      <c r="E315" s="143" t="e">
        <f t="shared" si="5"/>
        <v>#DIV/0!</v>
      </c>
      <c r="F315" s="110"/>
    </row>
    <row r="316" spans="1:6" s="109" customFormat="1" x14ac:dyDescent="0.25">
      <c r="A316" s="98" t="s">
        <v>190</v>
      </c>
      <c r="B316" s="106"/>
      <c r="C316" s="102"/>
      <c r="D316" s="102"/>
      <c r="E316" s="143" t="e">
        <f t="shared" si="5"/>
        <v>#DIV/0!</v>
      </c>
      <c r="F316" s="110"/>
    </row>
    <row r="317" spans="1:6" s="109" customFormat="1" ht="31.5" x14ac:dyDescent="0.25">
      <c r="A317" s="97" t="s">
        <v>189</v>
      </c>
      <c r="B317" s="102"/>
      <c r="C317" s="102"/>
      <c r="D317" s="102"/>
      <c r="E317" s="143" t="e">
        <f t="shared" si="5"/>
        <v>#DIV/0!</v>
      </c>
      <c r="F317" s="110"/>
    </row>
    <row r="318" spans="1:6" s="109" customFormat="1" x14ac:dyDescent="0.25">
      <c r="A318" s="97" t="s">
        <v>188</v>
      </c>
      <c r="B318" s="102"/>
      <c r="C318" s="102"/>
      <c r="D318" s="102"/>
      <c r="E318" s="143" t="e">
        <f t="shared" si="5"/>
        <v>#DIV/0!</v>
      </c>
      <c r="F318" s="110"/>
    </row>
    <row r="319" spans="1:6" s="109" customFormat="1" x14ac:dyDescent="0.25">
      <c r="A319" s="98" t="s">
        <v>187</v>
      </c>
      <c r="B319" s="102"/>
      <c r="C319" s="102"/>
      <c r="D319" s="102"/>
      <c r="E319" s="143" t="e">
        <f t="shared" si="5"/>
        <v>#DIV/0!</v>
      </c>
      <c r="F319" s="110"/>
    </row>
    <row r="320" spans="1:6" s="109" customFormat="1" x14ac:dyDescent="0.25">
      <c r="A320" s="97" t="s">
        <v>186</v>
      </c>
      <c r="B320" s="102"/>
      <c r="C320" s="102"/>
      <c r="D320" s="102"/>
      <c r="E320" s="143" t="e">
        <f t="shared" si="5"/>
        <v>#DIV/0!</v>
      </c>
      <c r="F320" s="110"/>
    </row>
    <row r="321" spans="1:6" s="109" customFormat="1" x14ac:dyDescent="0.25">
      <c r="A321" s="97" t="s">
        <v>185</v>
      </c>
      <c r="B321" s="102"/>
      <c r="C321" s="102"/>
      <c r="D321" s="102"/>
      <c r="E321" s="143" t="e">
        <f t="shared" si="5"/>
        <v>#DIV/0!</v>
      </c>
      <c r="F321" s="110"/>
    </row>
    <row r="322" spans="1:6" x14ac:dyDescent="0.25">
      <c r="A322" s="97" t="s">
        <v>184</v>
      </c>
      <c r="B322" s="102"/>
      <c r="C322" s="102"/>
      <c r="D322" s="102"/>
      <c r="E322" s="143" t="e">
        <f t="shared" si="5"/>
        <v>#DIV/0!</v>
      </c>
      <c r="F322" s="108"/>
    </row>
    <row r="323" spans="1:6" x14ac:dyDescent="0.25">
      <c r="A323" s="97" t="s">
        <v>183</v>
      </c>
      <c r="B323" s="102"/>
      <c r="C323" s="102"/>
      <c r="D323" s="102"/>
      <c r="E323" s="143" t="e">
        <f t="shared" si="5"/>
        <v>#DIV/0!</v>
      </c>
      <c r="F323" s="108"/>
    </row>
    <row r="324" spans="1:6" x14ac:dyDescent="0.25">
      <c r="A324" s="97" t="s">
        <v>182</v>
      </c>
      <c r="B324" s="102"/>
      <c r="C324" s="102"/>
      <c r="D324" s="102"/>
      <c r="E324" s="143" t="e">
        <f t="shared" si="5"/>
        <v>#DIV/0!</v>
      </c>
      <c r="F324" s="108"/>
    </row>
    <row r="325" spans="1:6" ht="31.5" x14ac:dyDescent="0.25">
      <c r="A325" s="98" t="s">
        <v>181</v>
      </c>
      <c r="B325" s="102"/>
      <c r="C325" s="102"/>
      <c r="D325" s="102"/>
      <c r="E325" s="143" t="e">
        <f t="shared" si="5"/>
        <v>#DIV/0!</v>
      </c>
      <c r="F325" s="108"/>
    </row>
    <row r="326" spans="1:6" x14ac:dyDescent="0.25">
      <c r="A326" s="97" t="s">
        <v>180</v>
      </c>
      <c r="B326" s="102"/>
      <c r="C326" s="102"/>
      <c r="D326" s="102"/>
      <c r="E326" s="143" t="e">
        <f t="shared" si="5"/>
        <v>#DIV/0!</v>
      </c>
      <c r="F326" s="108"/>
    </row>
    <row r="327" spans="1:6" ht="47.25" x14ac:dyDescent="0.25">
      <c r="A327" s="98" t="s">
        <v>179</v>
      </c>
      <c r="B327" s="102"/>
      <c r="C327" s="102"/>
      <c r="D327" s="102"/>
      <c r="E327" s="143" t="e">
        <f t="shared" si="5"/>
        <v>#DIV/0!</v>
      </c>
      <c r="F327" s="108"/>
    </row>
    <row r="328" spans="1:6" ht="47.25" x14ac:dyDescent="0.25">
      <c r="A328" s="97" t="s">
        <v>178</v>
      </c>
      <c r="B328" s="102"/>
      <c r="C328" s="102"/>
      <c r="D328" s="102"/>
      <c r="E328" s="143" t="e">
        <f t="shared" si="5"/>
        <v>#DIV/0!</v>
      </c>
      <c r="F328" s="108"/>
    </row>
    <row r="329" spans="1:6" ht="31.5" x14ac:dyDescent="0.25">
      <c r="A329" s="98" t="s">
        <v>177</v>
      </c>
      <c r="B329" s="102"/>
      <c r="C329" s="102"/>
      <c r="D329" s="102"/>
      <c r="E329" s="143" t="e">
        <f t="shared" si="5"/>
        <v>#DIV/0!</v>
      </c>
      <c r="F329" s="108"/>
    </row>
    <row r="330" spans="1:6" s="109" customFormat="1" ht="31.5" x14ac:dyDescent="0.25">
      <c r="A330" s="97" t="s">
        <v>176</v>
      </c>
      <c r="B330" s="102"/>
      <c r="C330" s="102"/>
      <c r="D330" s="102"/>
      <c r="E330" s="143" t="e">
        <f t="shared" si="5"/>
        <v>#DIV/0!</v>
      </c>
      <c r="F330" s="110"/>
    </row>
    <row r="331" spans="1:6" s="109" customFormat="1" x14ac:dyDescent="0.25">
      <c r="A331" s="98" t="s">
        <v>173</v>
      </c>
      <c r="B331" s="102"/>
      <c r="C331" s="102"/>
      <c r="D331" s="102"/>
      <c r="E331" s="143" t="e">
        <f t="shared" si="5"/>
        <v>#DIV/0!</v>
      </c>
      <c r="F331" s="110"/>
    </row>
    <row r="332" spans="1:6" s="109" customFormat="1" x14ac:dyDescent="0.25">
      <c r="A332" s="97" t="s">
        <v>172</v>
      </c>
      <c r="B332" s="102"/>
      <c r="C332" s="102"/>
      <c r="D332" s="102"/>
      <c r="E332" s="143" t="e">
        <f t="shared" si="5"/>
        <v>#DIV/0!</v>
      </c>
      <c r="F332" s="110"/>
    </row>
    <row r="333" spans="1:6" s="109" customFormat="1" ht="31.5" x14ac:dyDescent="0.25">
      <c r="A333" s="97" t="s">
        <v>175</v>
      </c>
      <c r="B333" s="102"/>
      <c r="C333" s="102"/>
      <c r="D333" s="102"/>
      <c r="E333" s="143" t="e">
        <f t="shared" si="5"/>
        <v>#DIV/0!</v>
      </c>
      <c r="F333" s="110"/>
    </row>
    <row r="334" spans="1:6" s="109" customFormat="1" ht="31.5" x14ac:dyDescent="0.25">
      <c r="A334" s="100" t="s">
        <v>174</v>
      </c>
      <c r="B334" s="113"/>
      <c r="C334" s="99"/>
      <c r="D334" s="99"/>
      <c r="E334" s="143" t="e">
        <f t="shared" si="5"/>
        <v>#DIV/0!</v>
      </c>
      <c r="F334" s="110"/>
    </row>
    <row r="335" spans="1:6" s="109" customFormat="1" x14ac:dyDescent="0.25">
      <c r="A335" s="98" t="s">
        <v>173</v>
      </c>
      <c r="B335" s="102"/>
      <c r="C335" s="119"/>
      <c r="D335" s="119"/>
      <c r="E335" s="143" t="e">
        <f t="shared" si="5"/>
        <v>#DIV/0!</v>
      </c>
      <c r="F335" s="110"/>
    </row>
    <row r="336" spans="1:6" s="109" customFormat="1" x14ac:dyDescent="0.25">
      <c r="A336" s="97" t="s">
        <v>172</v>
      </c>
      <c r="B336" s="102"/>
      <c r="C336" s="119"/>
      <c r="D336" s="119"/>
      <c r="E336" s="143" t="e">
        <f t="shared" si="5"/>
        <v>#DIV/0!</v>
      </c>
      <c r="F336" s="110"/>
    </row>
    <row r="337" spans="1:6" s="109" customFormat="1" ht="31.5" x14ac:dyDescent="0.25">
      <c r="A337" s="111" t="s">
        <v>338</v>
      </c>
      <c r="B337" s="112"/>
      <c r="C337" s="112"/>
      <c r="D337" s="112"/>
      <c r="E337" s="143" t="e">
        <f t="shared" si="5"/>
        <v>#DIV/0!</v>
      </c>
      <c r="F337" s="110"/>
    </row>
    <row r="338" spans="1:6" s="109" customFormat="1" ht="47.25" x14ac:dyDescent="0.25">
      <c r="A338" s="103" t="s">
        <v>339</v>
      </c>
      <c r="B338" s="107"/>
      <c r="C338" s="107"/>
      <c r="D338" s="107">
        <v>16669.03</v>
      </c>
      <c r="E338" s="143" t="e">
        <f t="shared" ref="E338:E351" si="6">SUM((D338/C338)*100)</f>
        <v>#DIV/0!</v>
      </c>
      <c r="F338" s="110"/>
    </row>
    <row r="339" spans="1:6" s="109" customFormat="1" ht="31.5" x14ac:dyDescent="0.25">
      <c r="A339" s="100" t="s">
        <v>195</v>
      </c>
      <c r="B339" s="153"/>
      <c r="C339" s="153"/>
      <c r="D339" s="153"/>
      <c r="E339" s="143" t="e">
        <f t="shared" si="6"/>
        <v>#DIV/0!</v>
      </c>
      <c r="F339" s="110"/>
    </row>
    <row r="340" spans="1:6" x14ac:dyDescent="0.25">
      <c r="A340" s="150" t="s">
        <v>193</v>
      </c>
      <c r="B340" s="160"/>
      <c r="C340" s="160"/>
      <c r="D340" s="160"/>
      <c r="E340" s="143" t="e">
        <f t="shared" si="6"/>
        <v>#DIV/0!</v>
      </c>
      <c r="F340" s="108"/>
    </row>
    <row r="341" spans="1:6" x14ac:dyDescent="0.25">
      <c r="A341" s="97" t="s">
        <v>192</v>
      </c>
      <c r="B341" s="160"/>
      <c r="C341" s="161"/>
      <c r="D341" s="161"/>
      <c r="E341" s="143" t="e">
        <f t="shared" si="6"/>
        <v>#DIV/0!</v>
      </c>
      <c r="F341" s="108"/>
    </row>
    <row r="342" spans="1:6" x14ac:dyDescent="0.25">
      <c r="A342" s="98" t="s">
        <v>187</v>
      </c>
      <c r="B342" s="160"/>
      <c r="C342" s="160"/>
      <c r="D342" s="161"/>
      <c r="E342" s="143" t="e">
        <f t="shared" si="6"/>
        <v>#DIV/0!</v>
      </c>
      <c r="F342" s="104"/>
    </row>
    <row r="343" spans="1:6" x14ac:dyDescent="0.25">
      <c r="A343" s="97" t="s">
        <v>182</v>
      </c>
      <c r="B343" s="160"/>
      <c r="C343" s="161"/>
      <c r="D343" s="161"/>
      <c r="E343" s="143" t="e">
        <f t="shared" si="6"/>
        <v>#DIV/0!</v>
      </c>
      <c r="F343" s="104"/>
    </row>
    <row r="344" spans="1:6" ht="31.5" x14ac:dyDescent="0.25">
      <c r="A344" s="98" t="s">
        <v>181</v>
      </c>
      <c r="B344" s="160"/>
      <c r="C344" s="160"/>
      <c r="D344" s="160"/>
      <c r="E344" s="143" t="e">
        <f t="shared" si="6"/>
        <v>#DIV/0!</v>
      </c>
      <c r="F344" s="104"/>
    </row>
    <row r="345" spans="1:6" x14ac:dyDescent="0.25">
      <c r="A345" s="97" t="s">
        <v>244</v>
      </c>
      <c r="B345" s="160"/>
      <c r="C345" s="161"/>
      <c r="D345" s="161"/>
      <c r="E345" s="143" t="e">
        <f t="shared" si="6"/>
        <v>#DIV/0!</v>
      </c>
    </row>
    <row r="346" spans="1:6" ht="31.5" x14ac:dyDescent="0.25">
      <c r="A346" s="100" t="s">
        <v>171</v>
      </c>
      <c r="B346" s="152"/>
      <c r="C346" s="164"/>
      <c r="D346" s="164">
        <f>SUM(D347,D349)</f>
        <v>16669.03</v>
      </c>
      <c r="E346" s="143" t="e">
        <f t="shared" si="6"/>
        <v>#DIV/0!</v>
      </c>
    </row>
    <row r="347" spans="1:6" x14ac:dyDescent="0.25">
      <c r="A347" s="150" t="s">
        <v>193</v>
      </c>
      <c r="B347" s="156"/>
      <c r="C347" s="163"/>
      <c r="D347" s="163">
        <v>16285</v>
      </c>
      <c r="E347" s="143" t="e">
        <f t="shared" si="6"/>
        <v>#DIV/0!</v>
      </c>
    </row>
    <row r="348" spans="1:6" x14ac:dyDescent="0.25">
      <c r="A348" s="97" t="s">
        <v>192</v>
      </c>
      <c r="B348" s="155"/>
      <c r="C348" s="162"/>
      <c r="D348" s="162">
        <v>16285</v>
      </c>
      <c r="E348" s="143" t="e">
        <f t="shared" si="6"/>
        <v>#DIV/0!</v>
      </c>
    </row>
    <row r="349" spans="1:6" x14ac:dyDescent="0.25">
      <c r="A349" s="98" t="s">
        <v>340</v>
      </c>
      <c r="B349" s="155"/>
      <c r="C349" s="154"/>
      <c r="D349" s="163">
        <v>384.03</v>
      </c>
      <c r="E349" s="143" t="e">
        <f t="shared" si="6"/>
        <v>#DIV/0!</v>
      </c>
    </row>
    <row r="350" spans="1:6" x14ac:dyDescent="0.25">
      <c r="A350" s="204" t="s">
        <v>244</v>
      </c>
      <c r="B350" s="155"/>
      <c r="C350" s="154"/>
      <c r="D350" s="162">
        <v>384.03</v>
      </c>
      <c r="E350" s="143"/>
    </row>
    <row r="351" spans="1:6" x14ac:dyDescent="0.25">
      <c r="A351" s="151" t="s">
        <v>168</v>
      </c>
      <c r="B351" s="157">
        <f>SUM(B4,B64,B224)</f>
        <v>4882944.5199999996</v>
      </c>
      <c r="C351" s="164">
        <f>SUM(C4,C64,C224)</f>
        <v>8536301.3399999999</v>
      </c>
      <c r="D351" s="164">
        <v>7665595.7800000003</v>
      </c>
      <c r="E351" s="143">
        <f t="shared" si="6"/>
        <v>89.79996692572243</v>
      </c>
    </row>
    <row r="353" spans="2:2" x14ac:dyDescent="0.2">
      <c r="B353" s="96"/>
    </row>
  </sheetData>
  <autoFilter ref="A2:E351" xr:uid="{00000000-0009-0000-0000-000003000000}"/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12"/>
  <sheetViews>
    <sheetView workbookViewId="0">
      <selection activeCell="D6" sqref="D6:D8"/>
    </sheetView>
  </sheetViews>
  <sheetFormatPr defaultRowHeight="15" x14ac:dyDescent="0.25"/>
  <cols>
    <col min="1" max="1" width="23" customWidth="1"/>
    <col min="2" max="2" width="20.5703125" customWidth="1"/>
    <col min="3" max="3" width="19.5703125" customWidth="1"/>
    <col min="4" max="4" width="17.85546875" customWidth="1"/>
    <col min="5" max="5" width="14.140625" customWidth="1"/>
    <col min="6" max="6" width="16.5703125" customWidth="1"/>
  </cols>
  <sheetData>
    <row r="1" spans="1:6" x14ac:dyDescent="0.25">
      <c r="A1" s="175"/>
      <c r="B1" s="175"/>
      <c r="C1" s="175"/>
      <c r="D1" s="175"/>
      <c r="E1" s="175"/>
      <c r="F1" s="175"/>
    </row>
    <row r="2" spans="1:6" ht="15.75" x14ac:dyDescent="0.25">
      <c r="A2" s="218" t="s">
        <v>301</v>
      </c>
      <c r="B2" s="218"/>
      <c r="C2" s="218"/>
      <c r="D2" s="218"/>
      <c r="E2" s="218"/>
      <c r="F2" s="218"/>
    </row>
    <row r="3" spans="1:6" x14ac:dyDescent="0.25">
      <c r="A3" s="175"/>
      <c r="B3" s="175"/>
      <c r="C3" s="175"/>
      <c r="D3" s="175"/>
      <c r="E3" s="175"/>
      <c r="F3" s="175"/>
    </row>
    <row r="4" spans="1:6" ht="25.5" x14ac:dyDescent="0.25">
      <c r="A4" s="174" t="s">
        <v>300</v>
      </c>
      <c r="B4" s="173" t="s">
        <v>291</v>
      </c>
      <c r="C4" s="173" t="s">
        <v>299</v>
      </c>
      <c r="D4" s="173" t="s">
        <v>323</v>
      </c>
      <c r="E4" s="173" t="s">
        <v>298</v>
      </c>
      <c r="F4" s="173" t="s">
        <v>298</v>
      </c>
    </row>
    <row r="5" spans="1:6" x14ac:dyDescent="0.25">
      <c r="A5" s="174">
        <v>1</v>
      </c>
      <c r="B5" s="173">
        <v>2</v>
      </c>
      <c r="C5" s="173">
        <v>3</v>
      </c>
      <c r="D5" s="173">
        <v>4</v>
      </c>
      <c r="E5" s="173" t="s">
        <v>297</v>
      </c>
      <c r="F5" s="173" t="s">
        <v>296</v>
      </c>
    </row>
    <row r="6" spans="1:6" x14ac:dyDescent="0.25">
      <c r="A6" s="172" t="s">
        <v>295</v>
      </c>
      <c r="B6" s="168">
        <v>5795416.3300000001</v>
      </c>
      <c r="C6" s="205">
        <v>8536301.3399999999</v>
      </c>
      <c r="D6" s="206">
        <v>7665595.7800000003</v>
      </c>
      <c r="E6" s="170">
        <f>D6/B6*100</f>
        <v>132.26997584830977</v>
      </c>
      <c r="F6" s="170">
        <f>D6/C6*100</f>
        <v>89.79996692572243</v>
      </c>
    </row>
    <row r="7" spans="1:6" x14ac:dyDescent="0.25">
      <c r="A7" s="171" t="s">
        <v>294</v>
      </c>
      <c r="B7" s="168">
        <v>5795416.3300000001</v>
      </c>
      <c r="C7" s="205">
        <v>8536301.3399999999</v>
      </c>
      <c r="D7" s="206">
        <v>7665595.7800000003</v>
      </c>
      <c r="E7" s="170">
        <f>D7/B7*100</f>
        <v>132.26997584830977</v>
      </c>
      <c r="F7" s="170">
        <f>D7/C7*100</f>
        <v>89.79996692572243</v>
      </c>
    </row>
    <row r="8" spans="1:6" ht="25.5" x14ac:dyDescent="0.25">
      <c r="A8" s="169" t="s">
        <v>293</v>
      </c>
      <c r="B8" s="168">
        <v>5795416.3300000001</v>
      </c>
      <c r="C8" s="205">
        <v>8536301.3399999999</v>
      </c>
      <c r="D8" s="206">
        <v>7665595.7800000003</v>
      </c>
      <c r="E8" s="167">
        <f>D8/B8*100</f>
        <v>132.26997584830977</v>
      </c>
      <c r="F8" s="167">
        <f>D8/C8*100</f>
        <v>89.79996692572243</v>
      </c>
    </row>
    <row r="9" spans="1:6" ht="15.75" x14ac:dyDescent="0.25">
      <c r="A9" s="166"/>
      <c r="B9" s="166"/>
      <c r="C9" s="166"/>
      <c r="D9" s="166"/>
      <c r="E9" s="166"/>
      <c r="F9" s="166"/>
    </row>
    <row r="10" spans="1:6" x14ac:dyDescent="0.25">
      <c r="A10" s="165"/>
      <c r="B10" s="165"/>
      <c r="C10" s="165"/>
      <c r="D10" s="165"/>
      <c r="E10" s="165"/>
      <c r="F10" s="165"/>
    </row>
    <row r="11" spans="1:6" ht="15.75" customHeight="1" x14ac:dyDescent="0.25"/>
    <row r="12" spans="1:6" ht="14.25" customHeight="1" x14ac:dyDescent="0.25"/>
  </sheetData>
  <mergeCells count="1">
    <mergeCell ref="A2:F2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2</vt:i4>
      </vt:variant>
    </vt:vector>
  </HeadingPairs>
  <TitlesOfParts>
    <vt:vector size="7" baseType="lpstr">
      <vt:lpstr>Opći dio</vt:lpstr>
      <vt:lpstr>Prihodi i rashodi -ekon. klf.</vt:lpstr>
      <vt:lpstr>Prihodi i rashodi -izvori</vt:lpstr>
      <vt:lpstr>Prih i rash.-progr.,funk iz </vt:lpstr>
      <vt:lpstr>Rashodi-funkcijska</vt:lpstr>
      <vt:lpstr>'Prih i rash.-progr.,funk iz '!Ispis_naslova</vt:lpstr>
      <vt:lpstr>'Prihodi i rashodi -ekon. klf.'!Podrucje_ispisa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KONSOLIDIRANOG PRORAČUNA</dc:title>
  <dc:creator>Korisnik</dc:creator>
  <cp:lastModifiedBy>Korisnik</cp:lastModifiedBy>
  <cp:lastPrinted>2026-02-13T10:15:55Z</cp:lastPrinted>
  <dcterms:created xsi:type="dcterms:W3CDTF">2022-02-23T11:39:51Z</dcterms:created>
  <dcterms:modified xsi:type="dcterms:W3CDTF">2026-02-17T08:35:20Z</dcterms:modified>
</cp:coreProperties>
</file>